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รายชื่อนักเรียนปี 2567 ปัจจุบัน\"/>
    </mc:Choice>
  </mc:AlternateContent>
  <xr:revisionPtr revIDLastSave="0" documentId="13_ncr:1_{520BBB67-03E5-4DA1-AE41-EC84E2B9282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4-1" sheetId="31" r:id="rId1"/>
    <sheet name="4-2" sheetId="46" r:id="rId2"/>
    <sheet name="4-3" sheetId="47" r:id="rId3"/>
    <sheet name="4-4" sheetId="48" r:id="rId4"/>
    <sheet name="4-5" sheetId="49" r:id="rId5"/>
    <sheet name="4-6" sheetId="50" r:id="rId6"/>
    <sheet name="4-7" sheetId="51" r:id="rId7"/>
    <sheet name="4-8" sheetId="52" r:id="rId8"/>
    <sheet name="4-9" sheetId="53" r:id="rId9"/>
    <sheet name="4-10" sheetId="42" r:id="rId10"/>
    <sheet name="4-11" sheetId="43" r:id="rId11"/>
    <sheet name="4-12" sheetId="44" r:id="rId12"/>
    <sheet name="4-13" sheetId="55" r:id="rId13"/>
    <sheet name="4-14" sheetId="54" r:id="rId14"/>
    <sheet name="ยอด ม.4" sheetId="34" r:id="rId15"/>
  </sheets>
  <definedNames>
    <definedName name="_xlnm._FilterDatabase" localSheetId="0" hidden="1">'4-1'!$A$1:$X$48</definedName>
    <definedName name="_xlnm._FilterDatabase" localSheetId="9" hidden="1">'4-10'!$A$1:$W$48</definedName>
    <definedName name="_xlnm._FilterDatabase" localSheetId="10" hidden="1">'4-11'!$A$1:$X$48</definedName>
    <definedName name="_xlnm._FilterDatabase" localSheetId="11" hidden="1">'4-12'!$A$1:$X$44</definedName>
    <definedName name="_xlnm._FilterDatabase" localSheetId="12" hidden="1">'4-13'!$A$1:$Y$48</definedName>
    <definedName name="_xlnm._FilterDatabase" localSheetId="13" hidden="1">'4-14'!$A$1:$AS$38</definedName>
    <definedName name="_xlnm._FilterDatabase" localSheetId="1" hidden="1">'4-2'!$A$1:$Y$44</definedName>
    <definedName name="_xlnm._FilterDatabase" localSheetId="2" hidden="1">'4-3'!$A$1:$Y$38</definedName>
    <definedName name="_xlnm._FilterDatabase" localSheetId="3" hidden="1">'4-4'!$A$1:$Y$44</definedName>
    <definedName name="_xlnm._FilterDatabase" localSheetId="4" hidden="1">'4-5'!$A$1:$Y$48</definedName>
    <definedName name="_xlnm._FilterDatabase" localSheetId="5" hidden="1">'4-6'!$A$1:$Y$48</definedName>
    <definedName name="_xlnm._FilterDatabase" localSheetId="6" hidden="1">'4-7'!$A$1:$Y$48</definedName>
    <definedName name="_xlnm._FilterDatabase" localSheetId="7" hidden="1">'4-8'!$A$1:$Y$48</definedName>
    <definedName name="_xlnm._FilterDatabase" localSheetId="8" hidden="1">'4-9'!$A$1:$Y$48</definedName>
    <definedName name="_xlnm.Print_Area" localSheetId="0">'4-1'!$A$1:$X$48</definedName>
    <definedName name="_xlnm.Print_Area" localSheetId="9">'4-10'!$A$1:$W$48</definedName>
    <definedName name="_xlnm.Print_Area" localSheetId="10">'4-11'!$A$1:$X$48</definedName>
    <definedName name="_xlnm.Print_Area" localSheetId="11">'4-12'!$A$1:$X$44</definedName>
    <definedName name="_xlnm.Print_Area" localSheetId="12">'4-13'!$A$1:$Y$48</definedName>
    <definedName name="_xlnm.Print_Area" localSheetId="13">'4-14'!$A$1:$X$38</definedName>
    <definedName name="_xlnm.Print_Area" localSheetId="1">'4-2'!$A$1:$Y$44</definedName>
    <definedName name="_xlnm.Print_Area" localSheetId="2">'4-3'!$A$1:$Y$38</definedName>
    <definedName name="_xlnm.Print_Area" localSheetId="3">'4-4'!$A$1:$Y$44</definedName>
    <definedName name="_xlnm.Print_Area" localSheetId="4">'4-5'!$A$1:$Y$48</definedName>
    <definedName name="_xlnm.Print_Area" localSheetId="5">'4-6'!$A$1:$Y$48</definedName>
    <definedName name="_xlnm.Print_Area" localSheetId="6">'4-7'!$A$1:$Y$48</definedName>
    <definedName name="_xlnm.Print_Area" localSheetId="7">'4-8'!$A$1:$Y$48</definedName>
    <definedName name="_xlnm.Print_Area" localSheetId="8">'4-9'!$A$1:$Y$48</definedName>
  </definedNames>
  <calcPr calcId="191029"/>
</workbook>
</file>

<file path=xl/calcChain.xml><?xml version="1.0" encoding="utf-8"?>
<calcChain xmlns="http://schemas.openxmlformats.org/spreadsheetml/2006/main">
  <c r="A48" i="34" l="1"/>
  <c r="G47" i="34"/>
  <c r="F47" i="34"/>
  <c r="E47" i="34"/>
  <c r="D47" i="34"/>
  <c r="C47" i="34"/>
  <c r="A47" i="34"/>
  <c r="F46" i="34"/>
  <c r="A46" i="34"/>
  <c r="F45" i="34"/>
  <c r="A45" i="34"/>
  <c r="F44" i="34"/>
  <c r="A44" i="34"/>
  <c r="F43" i="34"/>
  <c r="E43" i="34"/>
  <c r="D43" i="34"/>
  <c r="C43" i="34"/>
  <c r="A43" i="34"/>
  <c r="F42" i="34"/>
  <c r="E42" i="34"/>
  <c r="D42" i="34"/>
  <c r="C42" i="34"/>
  <c r="A42" i="34"/>
  <c r="F41" i="34"/>
  <c r="A41" i="34"/>
  <c r="F40" i="34"/>
  <c r="E40" i="34"/>
  <c r="D40" i="34"/>
  <c r="C40" i="34"/>
  <c r="A40" i="34"/>
  <c r="F39" i="34"/>
  <c r="E39" i="34"/>
  <c r="D39" i="34"/>
  <c r="C39" i="34"/>
  <c r="A39" i="34"/>
  <c r="F38" i="34"/>
  <c r="E38" i="34"/>
  <c r="D38" i="34"/>
  <c r="C38" i="34"/>
  <c r="A38" i="34"/>
  <c r="F37" i="34"/>
  <c r="E37" i="34"/>
  <c r="D37" i="34"/>
  <c r="C37" i="34"/>
  <c r="A37" i="34"/>
  <c r="F36" i="34"/>
  <c r="E36" i="34"/>
  <c r="D36" i="34"/>
  <c r="C36" i="34"/>
  <c r="A36" i="34"/>
  <c r="F35" i="34"/>
  <c r="E35" i="34"/>
  <c r="D35" i="34"/>
  <c r="C35" i="34"/>
  <c r="A35" i="34"/>
  <c r="F34" i="34"/>
  <c r="E34" i="34"/>
  <c r="D34" i="34"/>
  <c r="C34" i="34"/>
  <c r="A34" i="34"/>
  <c r="E30" i="34"/>
  <c r="D30" i="34"/>
  <c r="C30" i="34"/>
  <c r="E22" i="34"/>
  <c r="D22" i="34"/>
  <c r="C22" i="34"/>
  <c r="E20" i="34"/>
  <c r="D20" i="34"/>
  <c r="C20" i="34"/>
  <c r="E16" i="34"/>
  <c r="D16" i="34"/>
  <c r="C16" i="34"/>
  <c r="E14" i="34"/>
  <c r="D14" i="34"/>
  <c r="C14" i="34"/>
  <c r="E12" i="34"/>
  <c r="D12" i="34"/>
  <c r="C12" i="34"/>
  <c r="E10" i="34"/>
  <c r="D10" i="34"/>
  <c r="C10" i="34"/>
  <c r="E8" i="34"/>
  <c r="D8" i="34"/>
  <c r="C8" i="34"/>
  <c r="E6" i="34"/>
  <c r="D6" i="34"/>
  <c r="C6" i="34"/>
  <c r="E4" i="34"/>
  <c r="D4" i="34"/>
  <c r="C4" i="34"/>
  <c r="D1" i="34"/>
  <c r="E45" i="54"/>
  <c r="E44" i="54"/>
  <c r="E43" i="54"/>
  <c r="E42" i="54"/>
  <c r="E41" i="54"/>
  <c r="E40" i="54"/>
  <c r="O38" i="54"/>
  <c r="H38" i="54"/>
  <c r="D38" i="54"/>
  <c r="P2" i="54"/>
  <c r="P1" i="54"/>
  <c r="E1" i="54"/>
  <c r="E54" i="55"/>
  <c r="E53" i="55"/>
  <c r="E52" i="55"/>
  <c r="E51" i="55"/>
  <c r="E50" i="55"/>
  <c r="O48" i="55"/>
  <c r="D28" i="34" s="1"/>
  <c r="D46" i="34" s="1"/>
  <c r="I48" i="55"/>
  <c r="W4" i="55"/>
  <c r="R2" i="55"/>
  <c r="R1" i="55"/>
  <c r="E1" i="55"/>
  <c r="E50" i="44"/>
  <c r="I49" i="44"/>
  <c r="E49" i="44"/>
  <c r="I48" i="44"/>
  <c r="E48" i="44"/>
  <c r="I47" i="44"/>
  <c r="E47" i="44"/>
  <c r="I46" i="44"/>
  <c r="E46" i="44"/>
  <c r="M44" i="44"/>
  <c r="D26" i="34" s="1"/>
  <c r="G44" i="44"/>
  <c r="V4" i="44"/>
  <c r="Q2" i="44"/>
  <c r="Q1" i="44"/>
  <c r="E1" i="44"/>
  <c r="E54" i="43"/>
  <c r="G53" i="43"/>
  <c r="E53" i="43"/>
  <c r="G52" i="43"/>
  <c r="E52" i="43"/>
  <c r="G51" i="43"/>
  <c r="E51" i="43"/>
  <c r="G50" i="43"/>
  <c r="E50" i="43"/>
  <c r="N48" i="43"/>
  <c r="D24" i="34" s="1"/>
  <c r="D44" i="34" s="1"/>
  <c r="H48" i="43"/>
  <c r="C24" i="34" s="1"/>
  <c r="E24" i="34" s="1"/>
  <c r="E44" i="34" s="1"/>
  <c r="V4" i="43"/>
  <c r="P2" i="43"/>
  <c r="P1" i="43"/>
  <c r="E1" i="43"/>
  <c r="E55" i="42"/>
  <c r="H54" i="42"/>
  <c r="E54" i="42"/>
  <c r="H53" i="42"/>
  <c r="E53" i="42"/>
  <c r="H52" i="42"/>
  <c r="E52" i="42"/>
  <c r="H51" i="42"/>
  <c r="E51" i="42"/>
  <c r="H50" i="42"/>
  <c r="E50" i="42"/>
  <c r="N48" i="42"/>
  <c r="H48" i="42"/>
  <c r="E48" i="42"/>
  <c r="U4" i="42"/>
  <c r="P2" i="42"/>
  <c r="P1" i="42"/>
  <c r="E1" i="42"/>
  <c r="E55" i="53"/>
  <c r="E54" i="53"/>
  <c r="E53" i="53"/>
  <c r="E52" i="53"/>
  <c r="E51" i="53"/>
  <c r="E50" i="53"/>
  <c r="O48" i="53"/>
  <c r="I48" i="53"/>
  <c r="E48" i="53"/>
  <c r="W4" i="53"/>
  <c r="R2" i="53"/>
  <c r="R1" i="53"/>
  <c r="E1" i="53"/>
  <c r="E54" i="52"/>
  <c r="E53" i="52"/>
  <c r="E52" i="52"/>
  <c r="E51" i="52"/>
  <c r="E50" i="52"/>
  <c r="O48" i="52"/>
  <c r="D18" i="34" s="1"/>
  <c r="D41" i="34" s="1"/>
  <c r="I48" i="52"/>
  <c r="W4" i="52"/>
  <c r="R2" i="52"/>
  <c r="R1" i="52"/>
  <c r="E1" i="52"/>
  <c r="E55" i="51"/>
  <c r="E54" i="51"/>
  <c r="E53" i="51"/>
  <c r="E52" i="51"/>
  <c r="E51" i="51"/>
  <c r="E50" i="51"/>
  <c r="O48" i="51"/>
  <c r="I48" i="51"/>
  <c r="E48" i="51"/>
  <c r="W4" i="51"/>
  <c r="R2" i="51"/>
  <c r="R1" i="51"/>
  <c r="E1" i="51"/>
  <c r="E55" i="50"/>
  <c r="E54" i="50"/>
  <c r="E53" i="50"/>
  <c r="E52" i="50"/>
  <c r="E51" i="50"/>
  <c r="E50" i="50"/>
  <c r="O48" i="50"/>
  <c r="I48" i="50"/>
  <c r="E48" i="50"/>
  <c r="W4" i="50"/>
  <c r="R2" i="50"/>
  <c r="R1" i="50"/>
  <c r="E1" i="50"/>
  <c r="E55" i="49"/>
  <c r="E54" i="49"/>
  <c r="E53" i="49"/>
  <c r="E52" i="49"/>
  <c r="E51" i="49"/>
  <c r="E50" i="49"/>
  <c r="O48" i="49"/>
  <c r="I48" i="49"/>
  <c r="E48" i="49"/>
  <c r="W4" i="49"/>
  <c r="R2" i="49"/>
  <c r="R1" i="49"/>
  <c r="E1" i="49"/>
  <c r="E51" i="48"/>
  <c r="E50" i="48"/>
  <c r="E49" i="48"/>
  <c r="E48" i="48"/>
  <c r="E47" i="48"/>
  <c r="E46" i="48"/>
  <c r="O44" i="48"/>
  <c r="I44" i="48"/>
  <c r="E44" i="48"/>
  <c r="W4" i="48"/>
  <c r="R2" i="48"/>
  <c r="R1" i="48"/>
  <c r="E1" i="48"/>
  <c r="E45" i="47"/>
  <c r="E44" i="47"/>
  <c r="E43" i="47"/>
  <c r="E42" i="47"/>
  <c r="E41" i="47"/>
  <c r="E40" i="47"/>
  <c r="O38" i="47"/>
  <c r="I38" i="47"/>
  <c r="E38" i="47"/>
  <c r="W4" i="47"/>
  <c r="R2" i="47"/>
  <c r="R1" i="47"/>
  <c r="E1" i="47"/>
  <c r="E51" i="46"/>
  <c r="E50" i="46"/>
  <c r="E49" i="46"/>
  <c r="E48" i="46"/>
  <c r="E47" i="46"/>
  <c r="E46" i="46"/>
  <c r="O44" i="46"/>
  <c r="I44" i="46"/>
  <c r="E44" i="46"/>
  <c r="W4" i="46"/>
  <c r="R2" i="46"/>
  <c r="R1" i="46"/>
  <c r="E1" i="46"/>
  <c r="E55" i="31"/>
  <c r="E54" i="31"/>
  <c r="G53" i="31"/>
  <c r="E53" i="31"/>
  <c r="G52" i="31"/>
  <c r="E52" i="31"/>
  <c r="G51" i="31"/>
  <c r="E51" i="31"/>
  <c r="G50" i="31"/>
  <c r="E50" i="31"/>
  <c r="O48" i="31"/>
  <c r="I48" i="31"/>
  <c r="E48" i="31"/>
  <c r="V4" i="31"/>
  <c r="Q2" i="31"/>
  <c r="Q1" i="31"/>
  <c r="E48" i="43" l="1"/>
  <c r="E55" i="43"/>
  <c r="G54" i="43"/>
  <c r="C44" i="34"/>
  <c r="E48" i="52"/>
  <c r="E55" i="52"/>
  <c r="C18" i="34"/>
  <c r="C41" i="34" s="1"/>
  <c r="E48" i="55"/>
  <c r="E55" i="55"/>
  <c r="C28" i="34"/>
  <c r="H10" i="34"/>
  <c r="H12" i="34"/>
  <c r="H6" i="34"/>
  <c r="H8" i="34"/>
  <c r="D44" i="44"/>
  <c r="E51" i="44"/>
  <c r="I50" i="44"/>
  <c r="D45" i="34"/>
  <c r="D32" i="34"/>
  <c r="D48" i="34" s="1"/>
  <c r="C26" i="34"/>
  <c r="H4" i="34"/>
  <c r="E18" i="34" l="1"/>
  <c r="E41" i="34" s="1"/>
  <c r="H14" i="34"/>
  <c r="E28" i="34"/>
  <c r="E46" i="34" s="1"/>
  <c r="C46" i="34"/>
  <c r="C45" i="34"/>
  <c r="E26" i="34"/>
  <c r="C32" i="34"/>
  <c r="C48" i="34" s="1"/>
  <c r="E45" i="34" l="1"/>
  <c r="E32" i="34"/>
  <c r="E48" i="34" s="1"/>
</calcChain>
</file>

<file path=xl/sharedStrings.xml><?xml version="1.0" encoding="utf-8"?>
<sst xmlns="http://schemas.openxmlformats.org/spreadsheetml/2006/main" count="2612" uniqueCount="1059">
  <si>
    <t xml:space="preserve">    โรงเรียนสุราษฎร์ธานี</t>
  </si>
  <si>
    <t xml:space="preserve">      ภาคเรียนที่ 1  ปีการศึกษา 2567</t>
  </si>
  <si>
    <t xml:space="preserve">ครูที่ปรึกษาคนที่ 1 </t>
  </si>
  <si>
    <t xml:space="preserve">   (SURATTHANI  SCHOOL)</t>
  </si>
  <si>
    <t xml:space="preserve">      ชั้นมัธยมศึกษาปีที่ 4/1    </t>
  </si>
  <si>
    <t>ครูที่ปรึกษาคนที่ 2</t>
  </si>
  <si>
    <t>แผนการเรียนวิทยาศาสตร์ - คณิตศาสตร์ และโครงการส่งเสริมผู้มีความสามารถพิเศษด้านคณิตศาสตร์และภาษา(Gifted)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</si>
  <si>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</si>
  <si>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</si>
  <si>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เลขที่</t>
  </si>
  <si>
    <t>เลขประจำตัว</t>
  </si>
  <si>
    <t>เพศ</t>
  </si>
  <si>
    <t xml:space="preserve">          ชื่อ -</t>
  </si>
  <si>
    <t>นามสกุล</t>
  </si>
  <si>
    <t>GIFTED</t>
  </si>
  <si>
    <t>สี</t>
  </si>
  <si>
    <t>ช</t>
  </si>
  <si>
    <t>ชยธร</t>
  </si>
  <si>
    <t>กุลจิตติสำราญ</t>
  </si>
  <si>
    <t>อังกฤษ</t>
  </si>
  <si>
    <t>แดง</t>
  </si>
  <si>
    <t>แทนธรรม</t>
  </si>
  <si>
    <t>ภิรมย์รักษ์</t>
  </si>
  <si>
    <t>เหลือง</t>
  </si>
  <si>
    <t>ตฤณ</t>
  </si>
  <si>
    <t>นวลจริง</t>
  </si>
  <si>
    <t>น้ำเงิน</t>
  </si>
  <si>
    <t>จิรภัทร</t>
  </si>
  <si>
    <t>อินทร์ปรางค์</t>
  </si>
  <si>
    <t>ม่วง</t>
  </si>
  <si>
    <t>ชัยนิตฐ์</t>
  </si>
  <si>
    <t>หนูทับ</t>
  </si>
  <si>
    <t>คณิต</t>
  </si>
  <si>
    <t>ฟ้า</t>
  </si>
  <si>
    <t>พีรวิชญ์</t>
  </si>
  <si>
    <t>จริยาพจน์</t>
  </si>
  <si>
    <t>วิพุธดนัย</t>
  </si>
  <si>
    <t>ภาคภูมิ</t>
  </si>
  <si>
    <t>ณัฐพงศ์</t>
  </si>
  <si>
    <t>ดิศแพทย์</t>
  </si>
  <si>
    <t>ไทย</t>
  </si>
  <si>
    <t>ต่อวงศ์</t>
  </si>
  <si>
    <t>เกตุแสง</t>
  </si>
  <si>
    <t>ภูมิธาดา</t>
  </si>
  <si>
    <t>สมฟู</t>
  </si>
  <si>
    <t>รัชชานนท์</t>
  </si>
  <si>
    <t>แซ่โอ้ว</t>
  </si>
  <si>
    <t>อินทรโท</t>
  </si>
  <si>
    <t>นิธิศ</t>
  </si>
  <si>
    <t>ลิ่มประเสริฐวงศ์</t>
  </si>
  <si>
    <t>กฤติน</t>
  </si>
  <si>
    <t>สุทธิจุฑามณี</t>
  </si>
  <si>
    <t>นนน</t>
  </si>
  <si>
    <t>คุ้มทอง</t>
  </si>
  <si>
    <t>กิตติภพ</t>
  </si>
  <si>
    <t>สุขเจริญ</t>
  </si>
  <si>
    <t>คณิศ</t>
  </si>
  <si>
    <t>คงแก้ว</t>
  </si>
  <si>
    <t>ธนกฤติ</t>
  </si>
  <si>
    <t>เพ็งประไพ</t>
  </si>
  <si>
    <t>ปรัช</t>
  </si>
  <si>
    <t>รุ่มจิตร</t>
  </si>
  <si>
    <t>ญ</t>
  </si>
  <si>
    <t>ปาณิสรา</t>
  </si>
  <si>
    <t>ปรียากร</t>
  </si>
  <si>
    <t>พิชชาภัทร</t>
  </si>
  <si>
    <t>อนุรักษ์</t>
  </si>
  <si>
    <t>ปุณยวีร์</t>
  </si>
  <si>
    <t>สุวรรณรัตน์</t>
  </si>
  <si>
    <t>ภัทราพร</t>
  </si>
  <si>
    <t>ชาวคีรี</t>
  </si>
  <si>
    <t>กานต์พิชชา</t>
  </si>
  <si>
    <t>อิ้ววังโส</t>
  </si>
  <si>
    <t>พิชามลชุ์</t>
  </si>
  <si>
    <t>ทองจันทร์</t>
  </si>
  <si>
    <t>ณฐมน</t>
  </si>
  <si>
    <t>สวัสดิ์ชูแก้ว</t>
  </si>
  <si>
    <t>ณฐิตา</t>
  </si>
  <si>
    <t>เหล่าทองกุล</t>
  </si>
  <si>
    <t>วิสสุตา</t>
  </si>
  <si>
    <t>วันมณีศรีบงกช</t>
  </si>
  <si>
    <t>อคิริญชย์</t>
  </si>
  <si>
    <t>หนูขำ</t>
  </si>
  <si>
    <t>คุณัญญา</t>
  </si>
  <si>
    <t>วงษ์นุ่น</t>
  </si>
  <si>
    <t>ธมลวรรณ</t>
  </si>
  <si>
    <t>อินทวงค์</t>
  </si>
  <si>
    <t>วราคณา</t>
  </si>
  <si>
    <t>พลายจันทร์</t>
  </si>
  <si>
    <t>กัลยาณี</t>
  </si>
  <si>
    <t>ผลอุดม</t>
  </si>
  <si>
    <t>ปัญจมาภรณ์</t>
  </si>
  <si>
    <t>ทองสหธรรม</t>
  </si>
  <si>
    <t>เปรมชนก</t>
  </si>
  <si>
    <t>ทิพย์บรรพต</t>
  </si>
  <si>
    <t>ณัฐกฤตา</t>
  </si>
  <si>
    <t>วิชชุไตรภพ</t>
  </si>
  <si>
    <t>นภัสสร</t>
  </si>
  <si>
    <t>ไอศวรรย์วงศ์</t>
  </si>
  <si>
    <t>บวรลักษณ์</t>
  </si>
  <si>
    <t>เเซ่อ๋อง</t>
  </si>
  <si>
    <t>มนัสนันท์</t>
  </si>
  <si>
    <t>จันทร์สมมิตร</t>
  </si>
  <si>
    <t>รวมนักเรียนทั้งหมด</t>
  </si>
  <si>
    <t>คน</t>
  </si>
  <si>
    <t>ชาย</t>
  </si>
  <si>
    <t xml:space="preserve"> คน</t>
  </si>
  <si>
    <t>หญิง</t>
  </si>
  <si>
    <t>รวม</t>
  </si>
  <si>
    <t xml:space="preserve">      ชั้นมัธยมศึกษาปีที่ 4/2   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</si>
  <si>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</si>
  <si>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ชนาธิป</t>
  </si>
  <si>
    <t>บัวแย้ม</t>
  </si>
  <si>
    <t>กัปตัน</t>
  </si>
  <si>
    <t>ถ้ำจันทร์</t>
  </si>
  <si>
    <t>นภัสดล</t>
  </si>
  <si>
    <t>ลวณะสกล</t>
  </si>
  <si>
    <t>ฉัตรเมธี</t>
  </si>
  <si>
    <t>รักชาติ</t>
  </si>
  <si>
    <t>ณัฏฐกร</t>
  </si>
  <si>
    <t>คมกล้า</t>
  </si>
  <si>
    <t>นานนท์</t>
  </si>
  <si>
    <t>สวนานนท์</t>
  </si>
  <si>
    <t>นิลพัทธ์</t>
  </si>
  <si>
    <t>กลั่นนิเวศ</t>
  </si>
  <si>
    <t>ภูริณัฐ</t>
  </si>
  <si>
    <t>กิ่งทอง</t>
  </si>
  <si>
    <t>รักษ์ตระกูล</t>
  </si>
  <si>
    <t>หนูเนียม</t>
  </si>
  <si>
    <t>ศักดิ์พล</t>
  </si>
  <si>
    <t>โคตรุชัย</t>
  </si>
  <si>
    <t>ศุภวิชญ์</t>
  </si>
  <si>
    <t>ธาระปราบ</t>
  </si>
  <si>
    <t>พงศภัค</t>
  </si>
  <si>
    <t>แก้วกาญจน์</t>
  </si>
  <si>
    <t>กฤตชณัฐพงศ์</t>
  </si>
  <si>
    <t>สุนทร</t>
  </si>
  <si>
    <t>ธรรมจักร</t>
  </si>
  <si>
    <t>กรายแก้ว</t>
  </si>
  <si>
    <t>ธันฐกรณ์</t>
  </si>
  <si>
    <t>ชนะแก้ว</t>
  </si>
  <si>
    <t>พิศวัฒ</t>
  </si>
  <si>
    <t>สุขอุ่น</t>
  </si>
  <si>
    <t>กมลชนก</t>
  </si>
  <si>
    <t>อรรณพ</t>
  </si>
  <si>
    <t>กันยกร</t>
  </si>
  <si>
    <t>เกษมกิจโภคิน</t>
  </si>
  <si>
    <t>ทรรศชนก</t>
  </si>
  <si>
    <t>เรืองนรา</t>
  </si>
  <si>
    <t>กัณฐมณี</t>
  </si>
  <si>
    <t>ไทยเกิด</t>
  </si>
  <si>
    <t>ชนาภา</t>
  </si>
  <si>
    <t>อินทจักร</t>
  </si>
  <si>
    <t>ธนัชชา</t>
  </si>
  <si>
    <t>เกื้อสกุล</t>
  </si>
  <si>
    <t>ธนัญญา</t>
  </si>
  <si>
    <t>ทองสุข</t>
  </si>
  <si>
    <t>เบญจมาศ</t>
  </si>
  <si>
    <t>แจ้งวรวิชญา</t>
  </si>
  <si>
    <t>พิชามญชุ์</t>
  </si>
  <si>
    <t>พิชญะอนันต์กุล</t>
  </si>
  <si>
    <t>ภัชญพร</t>
  </si>
  <si>
    <t>อกอุ่น</t>
  </si>
  <si>
    <t xml:space="preserve">นภิชสรา </t>
  </si>
  <si>
    <t>อาภรณ์</t>
  </si>
  <si>
    <t>ปิ่ณขวัญ</t>
  </si>
  <si>
    <t>ชัยยศ</t>
  </si>
  <si>
    <t xml:space="preserve">พจณิชา </t>
  </si>
  <si>
    <t>เพชรรัตน์</t>
  </si>
  <si>
    <t>อลิสา</t>
  </si>
  <si>
    <t>โตะหะ</t>
  </si>
  <si>
    <t>นภกมล</t>
  </si>
  <si>
    <t>ณัชชา</t>
  </si>
  <si>
    <t>วิเศษคณากุล</t>
  </si>
  <si>
    <t xml:space="preserve">ธนพร </t>
  </si>
  <si>
    <t>แก้วขาว</t>
  </si>
  <si>
    <t>อลีนตา</t>
  </si>
  <si>
    <t>ศรีเมือง</t>
  </si>
  <si>
    <t>ณัฐนิชา</t>
  </si>
  <si>
    <t>มานะพัฒนพงศ์</t>
  </si>
  <si>
    <t>นรีจิตรา</t>
  </si>
  <si>
    <t>อรุณสกุล</t>
  </si>
  <si>
    <t>วิศรุต</t>
  </si>
  <si>
    <t>ชูจันทร์</t>
  </si>
  <si>
    <t xml:space="preserve">      ชั้นมัธยมศึกษาปีที่ 4/3    </t>
  </si>
  <si>
    <t xml:space="preserve">โครงการห้องเรียนพิเศษวิทยาศาสตร์ คณิตศาสตร์ เทคโนโลยีและสิ่งแวดล้อม (SMTE) </t>
  </si>
  <si>
    <t xml:space="preserve">จิรัฏฐ์ </t>
  </si>
  <si>
    <t>นิ่มนวลศรี</t>
  </si>
  <si>
    <t xml:space="preserve">ติณห์ </t>
  </si>
  <si>
    <t>นาควรรณ</t>
  </si>
  <si>
    <t xml:space="preserve">ธนดล </t>
  </si>
  <si>
    <t>ดาวเรือง</t>
  </si>
  <si>
    <t xml:space="preserve">นันทิพัฒน์ </t>
  </si>
  <si>
    <t>เมืองชู</t>
  </si>
  <si>
    <t xml:space="preserve">เวชพิสิฐ </t>
  </si>
  <si>
    <t>วงศ์เวชสวัสดิ์</t>
  </si>
  <si>
    <t xml:space="preserve">ฆฤต </t>
  </si>
  <si>
    <t>อินทร์จันทร์</t>
  </si>
  <si>
    <t xml:space="preserve">ตรัย </t>
  </si>
  <si>
    <t>จันทรังสิกุล</t>
  </si>
  <si>
    <t xml:space="preserve">ชวภณ </t>
  </si>
  <si>
    <t>สาครพานิช</t>
  </si>
  <si>
    <t xml:space="preserve">เลิศวิศว์ </t>
  </si>
  <si>
    <t>ขันปาน</t>
  </si>
  <si>
    <t xml:space="preserve">วิศรุต </t>
  </si>
  <si>
    <t xml:space="preserve">ปุณณัตถ์ </t>
  </si>
  <si>
    <t>ยิ้มละไม</t>
  </si>
  <si>
    <t xml:space="preserve">ภฤศ </t>
  </si>
  <si>
    <t>ถิระรุ่งเรือง</t>
  </si>
  <si>
    <t xml:space="preserve">อนันดา </t>
  </si>
  <si>
    <t>สุภาวิทย์</t>
  </si>
  <si>
    <t xml:space="preserve">คณัสนันท์ </t>
  </si>
  <si>
    <t>อินทรประเสริฐ</t>
  </si>
  <si>
    <t>ฐปณต</t>
  </si>
  <si>
    <t>ลอยวิรัตน์</t>
  </si>
  <si>
    <t xml:space="preserve">อัคคนิติ </t>
  </si>
  <si>
    <t>เรืองวุฒิ</t>
  </si>
  <si>
    <t xml:space="preserve">พัฒธนรักษ์ </t>
  </si>
  <si>
    <t>วิจิตรนภากุล</t>
  </si>
  <si>
    <t>จารุกิตติ์</t>
  </si>
  <si>
    <t>เขียวแดง</t>
  </si>
  <si>
    <t xml:space="preserve">ณฐพล </t>
  </si>
  <si>
    <t>เทพเลื่อน</t>
  </si>
  <si>
    <t xml:space="preserve">รชต </t>
  </si>
  <si>
    <t>ธนอดิโรจน์</t>
  </si>
  <si>
    <t xml:space="preserve">กัญญาณัฐ </t>
  </si>
  <si>
    <t>แก้วกันรัตน์</t>
  </si>
  <si>
    <t>ธันย์ชนก</t>
  </si>
  <si>
    <t>สันติพนาวงศ์</t>
  </si>
  <si>
    <t xml:space="preserve">นันทิชา </t>
  </si>
  <si>
    <t>สุขะประดิษฐ</t>
  </si>
  <si>
    <t xml:space="preserve">พูลภัสสร </t>
  </si>
  <si>
    <t>ฤกษ์ยาม</t>
  </si>
  <si>
    <t xml:space="preserve">แพรวพิชชา </t>
  </si>
  <si>
    <t>พุธสุข</t>
  </si>
  <si>
    <t xml:space="preserve">วชิรญาณ์ </t>
  </si>
  <si>
    <t>เหล่าประสิทธิ์</t>
  </si>
  <si>
    <t xml:space="preserve">วรัทยา </t>
  </si>
  <si>
    <t>สุรวุฒิสกุล</t>
  </si>
  <si>
    <t xml:space="preserve">ปภาดา </t>
  </si>
  <si>
    <t>วงศ์รัตนะ</t>
  </si>
  <si>
    <t xml:space="preserve">พรปวีณ์ </t>
  </si>
  <si>
    <t>พันธุ์วิชาติกุล</t>
  </si>
  <si>
    <t xml:space="preserve">ภัณฑิรา </t>
  </si>
  <si>
    <t>ทองสินธุ์</t>
  </si>
  <si>
    <t xml:space="preserve">      ชั้นมัธยมศึกษาปีที่ 4/4    </t>
  </si>
  <si>
    <t>โครงการส่งเสริมความสามารถด้านคณิตศาสตร์ วิทยาศาสตร์ ภาษาอังกฤษและเทคโนโลยี (MSET)</t>
  </si>
  <si>
    <t xml:space="preserve">กันตินันท์ </t>
  </si>
  <si>
    <t>ไตรศร</t>
  </si>
  <si>
    <t xml:space="preserve">จิรกิตต์ </t>
  </si>
  <si>
    <t>โสรัจจาภินันท์</t>
  </si>
  <si>
    <t xml:space="preserve">พสุเทพ </t>
  </si>
  <si>
    <t>ศิลมะโย</t>
  </si>
  <si>
    <t xml:space="preserve">พิรชัช </t>
  </si>
  <si>
    <t>สดศรี</t>
  </si>
  <si>
    <t xml:space="preserve">อเนชา </t>
  </si>
  <si>
    <t>เส้งวั่น</t>
  </si>
  <si>
    <t xml:space="preserve">กิตติธัช </t>
  </si>
  <si>
    <t>เหมะ</t>
  </si>
  <si>
    <t xml:space="preserve">จิรภัทร </t>
  </si>
  <si>
    <t>พรมแก้ว</t>
  </si>
  <si>
    <t xml:space="preserve">ณภัทร </t>
  </si>
  <si>
    <t>พรพุทธานนท์</t>
  </si>
  <si>
    <t xml:space="preserve">ไทยรัฐ </t>
  </si>
  <si>
    <t>ก๋งเม่ง</t>
  </si>
  <si>
    <t xml:space="preserve">บวรลักษณ์ </t>
  </si>
  <si>
    <t>นวลคล้าย</t>
  </si>
  <si>
    <t xml:space="preserve">ปรานต์ </t>
  </si>
  <si>
    <t>ธนาโรจน์</t>
  </si>
  <si>
    <t xml:space="preserve">ณัฐภัทร </t>
  </si>
  <si>
    <t>เหล่าพัทรเกษม</t>
  </si>
  <si>
    <t xml:space="preserve">ภูริณัฐ </t>
  </si>
  <si>
    <t>ศักดิ์สวัสดิ์</t>
  </si>
  <si>
    <t xml:space="preserve">ธนวัฒน์ </t>
  </si>
  <si>
    <t>จ่าแก้ว</t>
  </si>
  <si>
    <t xml:space="preserve">ปิติวัฒน์ </t>
  </si>
  <si>
    <t>โยธารักษ์</t>
  </si>
  <si>
    <t xml:space="preserve">รณสิทธิ </t>
  </si>
  <si>
    <t>น้ำขาว</t>
  </si>
  <si>
    <t xml:space="preserve">อริญชย์ </t>
  </si>
  <si>
    <t>เหล่าสกุล</t>
  </si>
  <si>
    <t xml:space="preserve">กฤตนนท์ </t>
  </si>
  <si>
    <t>ผลสวัสดิ์</t>
  </si>
  <si>
    <t xml:space="preserve">กันต์ศักดิ์ </t>
  </si>
  <si>
    <t>แซ่เล่า</t>
  </si>
  <si>
    <t xml:space="preserve">ภีม </t>
  </si>
  <si>
    <t>หวังมุทิตากุล</t>
  </si>
  <si>
    <t xml:space="preserve">กฤติน </t>
  </si>
  <si>
    <t>ลิ่มเจริญชาติ</t>
  </si>
  <si>
    <t xml:space="preserve">คณธัช </t>
  </si>
  <si>
    <t>อักษรสม</t>
  </si>
  <si>
    <t xml:space="preserve">ณัฐพงศ์ </t>
  </si>
  <si>
    <t>หมื่นรินทร์</t>
  </si>
  <si>
    <t xml:space="preserve">วรินทร </t>
  </si>
  <si>
    <t>เซี่ยงฉิน</t>
  </si>
  <si>
    <t xml:space="preserve">ณัฏฐณิชา </t>
  </si>
  <si>
    <t>ศรีน้อย</t>
  </si>
  <si>
    <t xml:space="preserve">ชนิสรา </t>
  </si>
  <si>
    <t>คนเจน</t>
  </si>
  <si>
    <t xml:space="preserve">ธัญญสรณ์ </t>
  </si>
  <si>
    <t>ชูศร</t>
  </si>
  <si>
    <t xml:space="preserve">รวิสรา </t>
  </si>
  <si>
    <t>คงปลอด</t>
  </si>
  <si>
    <t xml:space="preserve">หยาดพิรุณ </t>
  </si>
  <si>
    <t>อู้สกุลวัฒนา</t>
  </si>
  <si>
    <t xml:space="preserve">ภรณ์ชนก </t>
  </si>
  <si>
    <t>ช่วยสงค์</t>
  </si>
  <si>
    <t xml:space="preserve">วรัชยา </t>
  </si>
  <si>
    <t>คงเสน่ห์</t>
  </si>
  <si>
    <t xml:space="preserve">ธีรนาฏ </t>
  </si>
  <si>
    <t>ราชรักษ์</t>
  </si>
  <si>
    <t xml:space="preserve">เกณิกา </t>
  </si>
  <si>
    <t>นาควิจิตร</t>
  </si>
  <si>
    <t xml:space="preserve">รรรรรร </t>
  </si>
  <si>
    <t>วิชัยดิษฐ</t>
  </si>
  <si>
    <t xml:space="preserve">อาทิตยา </t>
  </si>
  <si>
    <t>ชูเชิด</t>
  </si>
  <si>
    <t xml:space="preserve">ณัฐณิชา </t>
  </si>
  <si>
    <t>สังข์ทองงาม</t>
  </si>
  <si>
    <t xml:space="preserve">      ชั้นมัธยมศึกษาปีที่ 4/5    </t>
  </si>
  <si>
    <t>แผนการเรียนวิทยาศาสตร์ - คณิตศาสตร์</t>
  </si>
  <si>
    <t>อภิรักษ์</t>
  </si>
  <si>
    <t>ขุนทองเเก้ว</t>
  </si>
  <si>
    <t>ชยุดา</t>
  </si>
  <si>
    <t>ประจันบาน</t>
  </si>
  <si>
    <t>ญาณพัฒน์</t>
  </si>
  <si>
    <t>คฤหเดช</t>
  </si>
  <si>
    <t>ทีป์ตเทพ</t>
  </si>
  <si>
    <t>จันทรโชติ</t>
  </si>
  <si>
    <t>ยศกร</t>
  </si>
  <si>
    <t>ช่วยมณี</t>
  </si>
  <si>
    <t>คามิน</t>
  </si>
  <si>
    <t>โพธิจันทร์</t>
  </si>
  <si>
    <t>ฐิติพงศ์</t>
  </si>
  <si>
    <t>เนียมทอง</t>
  </si>
  <si>
    <t>ชูศรี</t>
  </si>
  <si>
    <t>กิตติพงศ์</t>
  </si>
  <si>
    <t>กลั่นสุวรรณ</t>
  </si>
  <si>
    <t>ธนภัทร</t>
  </si>
  <si>
    <t>สาริพัฒน์</t>
  </si>
  <si>
    <t>ศุภณัฐ</t>
  </si>
  <si>
    <t>อดุลยานุโกศล</t>
  </si>
  <si>
    <t>ปภังกร</t>
  </si>
  <si>
    <t>ภูมิผักแว่น</t>
  </si>
  <si>
    <t>ภูริภพ</t>
  </si>
  <si>
    <t>รัศมีวิชัย</t>
  </si>
  <si>
    <t>อเล็กซานเดอร์</t>
  </si>
  <si>
    <t>คัทสตัลเลอร์</t>
  </si>
  <si>
    <t>คเณศวร</t>
  </si>
  <si>
    <t>พนาลี</t>
  </si>
  <si>
    <t>เจ้าพระยา</t>
  </si>
  <si>
    <t>อินทร์แก้ว</t>
  </si>
  <si>
    <t>ชัชพงศ์</t>
  </si>
  <si>
    <t>หนูแดง</t>
  </si>
  <si>
    <t>ณกฤษ</t>
  </si>
  <si>
    <t>ทองรัตน์</t>
  </si>
  <si>
    <t>ปรีดิพัทธ์</t>
  </si>
  <si>
    <t>พรมจันทร์</t>
  </si>
  <si>
    <t>อินทสโร</t>
  </si>
  <si>
    <t>กัลยกร</t>
  </si>
  <si>
    <t>ประทุมสุวรรณ</t>
  </si>
  <si>
    <t>เปรมพระพร</t>
  </si>
  <si>
    <t>ศรีมุข</t>
  </si>
  <si>
    <t>กชพรรณ</t>
  </si>
  <si>
    <t>วงศ์กรด</t>
  </si>
  <si>
    <t>ปิยาภัทร์</t>
  </si>
  <si>
    <t>ทิพย์บำรุง</t>
  </si>
  <si>
    <t>พิชญาภา</t>
  </si>
  <si>
    <t>สมบูรณ์</t>
  </si>
  <si>
    <t>ภรสริญ</t>
  </si>
  <si>
    <t>ภูมิทวีปัญญา</t>
  </si>
  <si>
    <t>เกวลิน</t>
  </si>
  <si>
    <t>ชลธารสฤษฏ์</t>
  </si>
  <si>
    <t>นภสร</t>
  </si>
  <si>
    <t>พลดี</t>
  </si>
  <si>
    <t>พุดน้ำบุศน์</t>
  </si>
  <si>
    <t>เลิศปิยะธนากุล</t>
  </si>
  <si>
    <t>เขมิสรา</t>
  </si>
  <si>
    <t>จันทบูรณ์</t>
  </si>
  <si>
    <t>คุ้มสวน</t>
  </si>
  <si>
    <t>พรชนก</t>
  </si>
  <si>
    <t>เนตร์ขำ</t>
  </si>
  <si>
    <t>รัชนาท</t>
  </si>
  <si>
    <t>สิงพรหม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</si>
  <si>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</si>
  <si>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</si>
  <si>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</si>
  <si>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</si>
  <si>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</si>
  <si>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</si>
  <si>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นันธิยา</t>
  </si>
  <si>
    <t>ชูเพชรพงษ์</t>
  </si>
  <si>
    <t>อรัญนิซี่</t>
  </si>
  <si>
    <t>ณ รังษี</t>
  </si>
  <si>
    <t>ทัตพิชา</t>
  </si>
  <si>
    <t>คงจินดา</t>
  </si>
  <si>
    <t>นัดดา</t>
  </si>
  <si>
    <t>บุญกลับ</t>
  </si>
  <si>
    <t>ชนิสรา</t>
  </si>
  <si>
    <t>สุระพร</t>
  </si>
  <si>
    <t xml:space="preserve">      ชั้นมัธยมศึกษาปีที่ 4/6    </t>
  </si>
  <si>
    <t>ชนันธร</t>
  </si>
  <si>
    <t>ธรรมบำรุง</t>
  </si>
  <si>
    <t>ปัญญธร</t>
  </si>
  <si>
    <t>บัวเเก้ว</t>
  </si>
  <si>
    <t>ชวกร</t>
  </si>
  <si>
    <t>นันตมาศ</t>
  </si>
  <si>
    <t>ณภัทร</t>
  </si>
  <si>
    <t>เตชะวัฒนาพาณิชย์</t>
  </si>
  <si>
    <t>ชนธร</t>
  </si>
  <si>
    <t>บรรจงศิริ</t>
  </si>
  <si>
    <t>ศุภณัฏฐ์</t>
  </si>
  <si>
    <t>เฉวียงหงษ์</t>
  </si>
  <si>
    <t>อริยะ</t>
  </si>
  <si>
    <t>แสงพลอยแก้ว</t>
  </si>
  <si>
    <t>ธนธรรม</t>
  </si>
  <si>
    <t>ช่วยมาก</t>
  </si>
  <si>
    <t>หีตแก้ว</t>
  </si>
  <si>
    <t>ณัฐธเนศ</t>
  </si>
  <si>
    <t>ยวนเกิด</t>
  </si>
  <si>
    <t>กฤชัท</t>
  </si>
  <si>
    <t>จีนหมิก</t>
  </si>
  <si>
    <t>กวิน</t>
  </si>
  <si>
    <t>ทองจินดา</t>
  </si>
  <si>
    <t>ปัญญากร</t>
  </si>
  <si>
    <t>แสงณรงค์</t>
  </si>
  <si>
    <t>กิตติพิชญ์</t>
  </si>
  <si>
    <t>ลอยเกตุ</t>
  </si>
  <si>
    <t>ชานน</t>
  </si>
  <si>
    <t>สอนสุทธิ์</t>
  </si>
  <si>
    <t>ศรีไทย</t>
  </si>
  <si>
    <t>สิปปวิชญ์</t>
  </si>
  <si>
    <t>ซื่อสัตย์</t>
  </si>
  <si>
    <t>กิตติณัฎฐ์</t>
  </si>
  <si>
    <t>ศักดา</t>
  </si>
  <si>
    <t>ณฐกร</t>
  </si>
  <si>
    <t>ยะโส</t>
  </si>
  <si>
    <t>ชาลิสา</t>
  </si>
  <si>
    <t>ผิวเเก้ว</t>
  </si>
  <si>
    <t>ธีร์จุฑา</t>
  </si>
  <si>
    <t>ทองคำ</t>
  </si>
  <si>
    <t>ศุภลักษณ์</t>
  </si>
  <si>
    <t>อัจจิมา</t>
  </si>
  <si>
    <t>แสนเฉย</t>
  </si>
  <si>
    <t>เมธาพร</t>
  </si>
  <si>
    <t>อักษร</t>
  </si>
  <si>
    <t>พิเลิศรัมย์</t>
  </si>
  <si>
    <t>อติกานต์</t>
  </si>
  <si>
    <t>สวัสดิวงศ์</t>
  </si>
  <si>
    <t>กัญชพร</t>
  </si>
  <si>
    <t>วงศ์สุบรรณ</t>
  </si>
  <si>
    <t>ชนิดาภา</t>
  </si>
  <si>
    <t>มณีกาญจน์</t>
  </si>
  <si>
    <t>ณัฐิดา</t>
  </si>
  <si>
    <t>พูลสวัสดิ์</t>
  </si>
  <si>
    <t>ธัญวรัชญ์</t>
  </si>
  <si>
    <t>มากจันทร์</t>
  </si>
  <si>
    <t>มนัสวี</t>
  </si>
  <si>
    <t>ศรีเนียม</t>
  </si>
  <si>
    <t>บุญกล่อม</t>
  </si>
  <si>
    <t>กวินธิดา</t>
  </si>
  <si>
    <t>ช่วยเหลื่อม</t>
  </si>
  <si>
    <t>จิรัชญา</t>
  </si>
  <si>
    <t>กาญจนรจิต</t>
  </si>
  <si>
    <t>นภัชธิชา</t>
  </si>
  <si>
    <t>พรรษชล</t>
  </si>
  <si>
    <t>ควีนญา</t>
  </si>
  <si>
    <t>โกวิทานุพงศ์</t>
  </si>
  <si>
    <t>จันทกานต์</t>
  </si>
  <si>
    <t>วารีอินทร์</t>
  </si>
  <si>
    <t>สรสิริรัศม์</t>
  </si>
  <si>
    <t>โกศล</t>
  </si>
  <si>
    <t>อิศราวรรณ</t>
  </si>
  <si>
    <t>ฤกษ์ดี</t>
  </si>
  <si>
    <t xml:space="preserve">      ชั้นมัธยมศึกษาปีที่ 4/7    </t>
  </si>
  <si>
    <t>วุฒิภัทร</t>
  </si>
  <si>
    <t>ตั้งสถาพร</t>
  </si>
  <si>
    <t>เจตน์สฤษฎิ์</t>
  </si>
  <si>
    <t>สุวรรณพัฒน์</t>
  </si>
  <si>
    <t>ณวัสน์</t>
  </si>
  <si>
    <t>จันทร์สีนิติ</t>
  </si>
  <si>
    <t>นิติธร</t>
  </si>
  <si>
    <t>พชรพล</t>
  </si>
  <si>
    <t>เจริญมาก</t>
  </si>
  <si>
    <t>จิณณะ</t>
  </si>
  <si>
    <t>แสงกระจ่าง</t>
  </si>
  <si>
    <t>ธนภูมิ</t>
  </si>
  <si>
    <t>แก้วกัญญาติ</t>
  </si>
  <si>
    <t>ทศ์อักษร</t>
  </si>
  <si>
    <t>หวังดี</t>
  </si>
  <si>
    <t>ปัญญวิท</t>
  </si>
  <si>
    <t>รัตนะ</t>
  </si>
  <si>
    <t>รตินนท์</t>
  </si>
  <si>
    <t>อัฒจักร</t>
  </si>
  <si>
    <t>สรวิศ</t>
  </si>
  <si>
    <t>แสงอินทร์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</si>
  <si>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</si>
  <si>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</si>
  <si>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</si>
  <si>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</si>
  <si>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</si>
  <si>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</si>
  <si>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ปิยังกูร</t>
  </si>
  <si>
    <t>รามจรัญ</t>
  </si>
  <si>
    <t>พศิน</t>
  </si>
  <si>
    <t>บุญจันทร์</t>
  </si>
  <si>
    <t>วัชรินทร์</t>
  </si>
  <si>
    <t>หนูแก้ว</t>
  </si>
  <si>
    <t>แก้วเจริญ</t>
  </si>
  <si>
    <t>วงศภัค</t>
  </si>
  <si>
    <t>เขียดแก้ว</t>
  </si>
  <si>
    <t>ศิวัช</t>
  </si>
  <si>
    <t>มัชฐารักษ์</t>
  </si>
  <si>
    <t>พิมพ์พัชชา</t>
  </si>
  <si>
    <t>ชุ่มนวล</t>
  </si>
  <si>
    <t>กัญจน์ชญาน์</t>
  </si>
  <si>
    <t>ทวยเจริญ</t>
  </si>
  <si>
    <t>ฐิติวรดา</t>
  </si>
  <si>
    <t>ประดับ</t>
  </si>
  <si>
    <t>พลอยรัตน์</t>
  </si>
  <si>
    <t>จิตต์แก้ว</t>
  </si>
  <si>
    <t>ชญานิศ</t>
  </si>
  <si>
    <t>พุกเฉื่อย</t>
  </si>
  <si>
    <t>ชยานันต์</t>
  </si>
  <si>
    <t>พรรณรังษี</t>
  </si>
  <si>
    <t>ณัฐณิชาช์</t>
  </si>
  <si>
    <t>สุขีเกตุ</t>
  </si>
  <si>
    <t>สรัญญา</t>
  </si>
  <si>
    <t>กาหยี</t>
  </si>
  <si>
    <t>พรพิมล</t>
  </si>
  <si>
    <t>สองแก้ว</t>
  </si>
  <si>
    <t>อัศศิริ</t>
  </si>
  <si>
    <t>สุดดวง</t>
  </si>
  <si>
    <t>ณัฐธิดา</t>
  </si>
  <si>
    <t>แซ่ทั้ง</t>
  </si>
  <si>
    <t>ณัฐนันท์</t>
  </si>
  <si>
    <t>เพชรคง</t>
  </si>
  <si>
    <t>ปัณฑารีย์</t>
  </si>
  <si>
    <t>พุ่มแก้ว</t>
  </si>
  <si>
    <t>นิดชาวรรณ</t>
  </si>
  <si>
    <t>โสภา</t>
  </si>
  <si>
    <t>ญาณิศา</t>
  </si>
  <si>
    <t>สุวรรณโณ</t>
  </si>
  <si>
    <t>กนกพัชร</t>
  </si>
  <si>
    <t>เเก้วเเพรก</t>
  </si>
  <si>
    <t>ธิดารัตน์</t>
  </si>
  <si>
    <t>ราชจำนงค์</t>
  </si>
  <si>
    <t>ปรานต์ชนิตว์</t>
  </si>
  <si>
    <t>วรจินต์</t>
  </si>
  <si>
    <t>ศรัณย์พร</t>
  </si>
  <si>
    <t>แซ่ตั้ง</t>
  </si>
  <si>
    <t>สุทธิยา</t>
  </si>
  <si>
    <t>ใจเอื้อ</t>
  </si>
  <si>
    <t xml:space="preserve">      ชั้นมัธยมศึกษาปีที่ 4/8    </t>
  </si>
  <si>
    <t>แทนคุณ</t>
  </si>
  <si>
    <t>นวลนิรันดร์</t>
  </si>
  <si>
    <t>เสรฏฐวุฒิ</t>
  </si>
  <si>
    <t>เกตุเพชร</t>
  </si>
  <si>
    <t>ณปกร</t>
  </si>
  <si>
    <t>หวังสุข</t>
  </si>
  <si>
    <t>ธรรมธรรศ</t>
  </si>
  <si>
    <t>ชูแดง</t>
  </si>
  <si>
    <t>ปุณณวิช</t>
  </si>
  <si>
    <t>เนาวพันธ์</t>
  </si>
  <si>
    <t>แซ่ภู่</t>
  </si>
  <si>
    <t>กตัญญ์วัฒน์</t>
  </si>
  <si>
    <t>โพธิ์อ่อน</t>
  </si>
  <si>
    <t>กฤษติกุล</t>
  </si>
  <si>
    <t>เพ็งเมือง</t>
  </si>
  <si>
    <t>ธราสุต</t>
  </si>
  <si>
    <t>นวลกุ้ง</t>
  </si>
  <si>
    <t>นนทพันธ์</t>
  </si>
  <si>
    <t>อาจทอง</t>
  </si>
  <si>
    <t>พีรพัฒน์</t>
  </si>
  <si>
    <t>เพชรเรียง</t>
  </si>
  <si>
    <t>ภูษิต</t>
  </si>
  <si>
    <t>ชัชพิมุข</t>
  </si>
  <si>
    <t>สันติดำรงกุล</t>
  </si>
  <si>
    <t>ณัฏฐนันท์</t>
  </si>
  <si>
    <t>บัวทองเกื้อ</t>
  </si>
  <si>
    <t>ธนกฤต</t>
  </si>
  <si>
    <t>ขำหนู</t>
  </si>
  <si>
    <t>นัฐภูมิ</t>
  </si>
  <si>
    <t>คิดอ่าน</t>
  </si>
  <si>
    <t>พิทักษ์พงศ์</t>
  </si>
  <si>
    <t>ง่วนชู</t>
  </si>
  <si>
    <t>วงศ์สุรเศรษฐ์</t>
  </si>
  <si>
    <t>กฤติมา</t>
  </si>
  <si>
    <t>ประทีป ณ ถลาง</t>
  </si>
  <si>
    <t>ณัฏฐธิดา</t>
  </si>
  <si>
    <t>เถียรวิชิต</t>
  </si>
  <si>
    <t>พิมพ์มาดา</t>
  </si>
  <si>
    <t>พวงสว่าง</t>
  </si>
  <si>
    <t>ภัสรารัตน์</t>
  </si>
  <si>
    <t>ทองพัฒน์</t>
  </si>
  <si>
    <t>ณัฐชยา</t>
  </si>
  <si>
    <t>รัตนพันธ์</t>
  </si>
  <si>
    <t>นพรัตน์</t>
  </si>
  <si>
    <t>กัญญ์วรา</t>
  </si>
  <si>
    <t>สามทอง</t>
  </si>
  <si>
    <t>ศุภัชญา</t>
  </si>
  <si>
    <t>รัตนมณี</t>
  </si>
  <si>
    <t>กรองกาญจน์</t>
  </si>
  <si>
    <t>ทิพย์เพชร</t>
  </si>
  <si>
    <t>ญาณิศร</t>
  </si>
  <si>
    <t>ฟุ้งเฟื่อง</t>
  </si>
  <si>
    <t>ณัฐณิชา</t>
  </si>
  <si>
    <t>เลื่อนนาวา</t>
  </si>
  <si>
    <t>กุลปรียา</t>
  </si>
  <si>
    <t>บัวอินทร์</t>
  </si>
  <si>
    <t>จันทรัตน์</t>
  </si>
  <si>
    <t>ธนภรณ์</t>
  </si>
  <si>
    <t>ชุมแก้ว</t>
  </si>
  <si>
    <t>วชิรญาณ์</t>
  </si>
  <si>
    <t>เรืองฤทธิ์</t>
  </si>
  <si>
    <t>วรัชยา</t>
  </si>
  <si>
    <t>เรืองวงษ์</t>
  </si>
  <si>
    <t>สุทธิกานต์</t>
  </si>
  <si>
    <t>สุภาพงษ์</t>
  </si>
  <si>
    <t>สุภัสสร</t>
  </si>
  <si>
    <t>พิมพ์สุวรรณ์</t>
  </si>
  <si>
    <t>กรกนก</t>
  </si>
  <si>
    <t>เทพนม</t>
  </si>
  <si>
    <t>ขวัญวัชร์</t>
  </si>
  <si>
    <t>ใจกว้าง</t>
  </si>
  <si>
    <t>ปทิตตา</t>
  </si>
  <si>
    <t>แซ่อุ่ย</t>
  </si>
  <si>
    <t xml:space="preserve">      ชั้นมัธยมศึกษาปีที่ 4/9    </t>
  </si>
  <si>
    <t>แผนการเรียนวิทยาศาสตร์ - คณิตศาสตร์ (วิทยาศาสตร์พลังสิบ)</t>
  </si>
  <si>
    <t>กันต์ธนิก</t>
  </si>
  <si>
    <t>ชูชนะกิจ</t>
  </si>
  <si>
    <t>มูสิกะ</t>
  </si>
  <si>
    <t>ณัฐปคัลภ์</t>
  </si>
  <si>
    <t>ฤทธิธรรม</t>
  </si>
  <si>
    <t>พุฒิพงศ์</t>
  </si>
  <si>
    <t>ศรชัย</t>
  </si>
  <si>
    <t>ว่องไวพาณิชย์</t>
  </si>
  <si>
    <t>สุวิจักขณ์</t>
  </si>
  <si>
    <t>ทองบัวบาน</t>
  </si>
  <si>
    <t>วรินทร</t>
  </si>
  <si>
    <t>กระสินธุ์</t>
  </si>
  <si>
    <t>กฤติธี</t>
  </si>
  <si>
    <t>ทรัพย์ยืนนาน</t>
  </si>
  <si>
    <t>เกริกฤทธิ์</t>
  </si>
  <si>
    <t>จารุพรรณ</t>
  </si>
  <si>
    <t>วชิรศักดิ์</t>
  </si>
  <si>
    <t>โชติช่วง</t>
  </si>
  <si>
    <t>กฤษฎ์</t>
  </si>
  <si>
    <t>ศรีสกุลเมฆี</t>
  </si>
  <si>
    <t>คมกฤต</t>
  </si>
  <si>
    <t>สมบัติแก้ว</t>
  </si>
  <si>
    <t>ณฐวัฒน์</t>
  </si>
  <si>
    <t>สามคำ</t>
  </si>
  <si>
    <t>ภูรินทร์</t>
  </si>
  <si>
    <t>กัญญารัตน์</t>
  </si>
  <si>
    <t>ราชพิบูลย์</t>
  </si>
  <si>
    <t>จิดาภา</t>
  </si>
  <si>
    <t>โชคชัยกวิน</t>
  </si>
  <si>
    <t>วาสิตา</t>
  </si>
  <si>
    <t>เรียงรุ่งโรจน์</t>
  </si>
  <si>
    <t>กชพร</t>
  </si>
  <si>
    <t>เพชรทอง</t>
  </si>
  <si>
    <t>บุญสิน</t>
  </si>
  <si>
    <t>พีรดา</t>
  </si>
  <si>
    <t>สุภาวดี</t>
  </si>
  <si>
    <t>อุ่นเจริญ</t>
  </si>
  <si>
    <t>กุลฉัตร</t>
  </si>
  <si>
    <t>พรหมอักษร</t>
  </si>
  <si>
    <t>พรรณณิการ์</t>
  </si>
  <si>
    <t>นาควิโรจน์</t>
  </si>
  <si>
    <t>พัทธนันท์</t>
  </si>
  <si>
    <t>แสงสุวรรณ</t>
  </si>
  <si>
    <t>พิศุทธิกานต์</t>
  </si>
  <si>
    <t>ทองศรีสุข</t>
  </si>
  <si>
    <t>วิมุตติ</t>
  </si>
  <si>
    <t>คณะทอง</t>
  </si>
  <si>
    <t>งามจันทร์</t>
  </si>
  <si>
    <t>รมิดา</t>
  </si>
  <si>
    <t>เจริญรักษ์</t>
  </si>
  <si>
    <t>ศิรัณรัศมิ์</t>
  </si>
  <si>
    <t>เอียดหมุน</t>
  </si>
  <si>
    <t>สโรษิณี</t>
  </si>
  <si>
    <t>ศรีแก้วคง</t>
  </si>
  <si>
    <t>สายนภา</t>
  </si>
  <si>
    <t>บัวแก้ว</t>
  </si>
  <si>
    <t>กิตติกานต์</t>
  </si>
  <si>
    <t>บำรุง</t>
  </si>
  <si>
    <t>ทาภัสสร</t>
  </si>
  <si>
    <t>คนเกณฑ์</t>
  </si>
  <si>
    <t>ปาลิดา</t>
  </si>
  <si>
    <t>วันนาพ่อ</t>
  </si>
  <si>
    <t>สุประวีณ์</t>
  </si>
  <si>
    <t>เดชแก้ว</t>
  </si>
  <si>
    <t>จรรย์ฑัปปภา</t>
  </si>
  <si>
    <t>สุวงศ์จันทร์</t>
  </si>
  <si>
    <t>ธัญลักษณ์</t>
  </si>
  <si>
    <t>ศิวายพราหมณ์</t>
  </si>
  <si>
    <t>อังควิภา</t>
  </si>
  <si>
    <t>ธรรมพลกิจ</t>
  </si>
  <si>
    <t>ไอยวริณ</t>
  </si>
  <si>
    <t>เรืองทอง</t>
  </si>
  <si>
    <t xml:space="preserve">      ชั้นมัธยมศึกษาปีที่ 4/10    </t>
  </si>
  <si>
    <t>โครงการส่งเสริมความสามารถพิเศษด้านภาษา / (Gifted)</t>
  </si>
  <si>
    <t>กลุ่มภาษา</t>
  </si>
  <si>
    <t>คุณานนต์</t>
  </si>
  <si>
    <t>ช่วยนคร</t>
  </si>
  <si>
    <t>ภูมิทัศน์</t>
  </si>
  <si>
    <t>อาจนะ</t>
  </si>
  <si>
    <t>ณนน</t>
  </si>
  <si>
    <t>ช่วยเกิด</t>
  </si>
  <si>
    <t>พิชามญช์</t>
  </si>
  <si>
    <t>ณ ถลาง</t>
  </si>
  <si>
    <t>ญี่ปุ่น</t>
  </si>
  <si>
    <t>เปลี่ยนภาษากลับมาเหมือนเดิม</t>
  </si>
  <si>
    <t>อนาวิล</t>
  </si>
  <si>
    <t>ยศเมฆ</t>
  </si>
  <si>
    <t>บวรพจน์</t>
  </si>
  <si>
    <t>อัครธนาบุญญาโชค</t>
  </si>
  <si>
    <t>ศุพกฤต</t>
  </si>
  <si>
    <t>ยาแสง</t>
  </si>
  <si>
    <t>นรวัฒน์</t>
  </si>
  <si>
    <t>ทองมาก</t>
  </si>
  <si>
    <t>ฝรั่งเศส</t>
  </si>
  <si>
    <t>เลิศพิพัฒน์</t>
  </si>
  <si>
    <t>เเซ่ลิ้ม</t>
  </si>
  <si>
    <t>ปาลิตา</t>
  </si>
  <si>
    <t>ภู่ไพบูลย์</t>
  </si>
  <si>
    <t>พรรณวสุ</t>
  </si>
  <si>
    <t>แก้วสีขาว</t>
  </si>
  <si>
    <t>วิภาวี</t>
  </si>
  <si>
    <t>โสมขันเงิน</t>
  </si>
  <si>
    <t>จีน</t>
  </si>
  <si>
    <t>ถาวราภรณ์</t>
  </si>
  <si>
    <t>ชญานันท์</t>
  </si>
  <si>
    <t>นวลเศษ</t>
  </si>
  <si>
    <t>ชิสาพัชร์</t>
  </si>
  <si>
    <t>จันทร์แจ่มศรี</t>
  </si>
  <si>
    <t>พุทธิปภา</t>
  </si>
  <si>
    <t>บัวเจริญ</t>
  </si>
  <si>
    <t>ศิริกร</t>
  </si>
  <si>
    <t>ดาวัลย์</t>
  </si>
  <si>
    <t>ชุติกาญจน์</t>
  </si>
  <si>
    <t>จินดานิล</t>
  </si>
  <si>
    <t>ดากานดา</t>
  </si>
  <si>
    <t>ธรรมเจริญ</t>
  </si>
  <si>
    <t>ทัชชกร</t>
  </si>
  <si>
    <t>เปลียนภาษา</t>
  </si>
  <si>
    <t>พีรจิต</t>
  </si>
  <si>
    <t>เริ่มก่อสกุล</t>
  </si>
  <si>
    <t>ชินวงศ์</t>
  </si>
  <si>
    <t>ชูขาว</t>
  </si>
  <si>
    <t>อธิชา</t>
  </si>
  <si>
    <t>เอียดสกุล</t>
  </si>
  <si>
    <t>กันติชา</t>
  </si>
  <si>
    <t>ทองปานดี</t>
  </si>
  <si>
    <t>ฤกษ์เมือง</t>
  </si>
  <si>
    <t>ปรียา</t>
  </si>
  <si>
    <t>โชติกุญชร</t>
  </si>
  <si>
    <t>ลลิตภัทร</t>
  </si>
  <si>
    <t>ทองท่าฉาง</t>
  </si>
  <si>
    <t>คำเหล็ก</t>
  </si>
  <si>
    <t>ปวิชญา</t>
  </si>
  <si>
    <t>สุทธินุ้ย</t>
  </si>
  <si>
    <t>เปรมยุดา</t>
  </si>
  <si>
    <t>ภพทวี</t>
  </si>
  <si>
    <t>ศศิร์ขวัญ</t>
  </si>
  <si>
    <t>พืชผล</t>
  </si>
  <si>
    <t>ณิชาภัทร</t>
  </si>
  <si>
    <t>หลิวปลอด</t>
  </si>
  <si>
    <t>ธาลินี</t>
  </si>
  <si>
    <t>เขียวสลับ</t>
  </si>
  <si>
    <t>โศภิษฐา</t>
  </si>
  <si>
    <t>เจริญสุข</t>
  </si>
  <si>
    <t>พริมา</t>
  </si>
  <si>
    <t>เรืองขจรไพโรจน์</t>
  </si>
  <si>
    <t>นฤมล</t>
  </si>
  <si>
    <t>ชาญอักษร</t>
  </si>
  <si>
    <t>วริศรา</t>
  </si>
  <si>
    <t>ทองหมัน</t>
  </si>
  <si>
    <t>วิลาวรรณ</t>
  </si>
  <si>
    <t>ขนอม</t>
  </si>
  <si>
    <t>ศลิษา</t>
  </si>
  <si>
    <t>รัตนภิรมย์</t>
  </si>
  <si>
    <t xml:space="preserve">      ชั้นมัธยมศึกษาปีที่ 4/11    </t>
  </si>
  <si>
    <t>แผนการเรียนศิลป์-ภาษา</t>
  </si>
  <si>
    <t>ณชพล</t>
  </si>
  <si>
    <t>ละออสุวรรณ</t>
  </si>
  <si>
    <t>เปลี่ยนภาษา</t>
  </si>
  <si>
    <t>ชูมณี</t>
  </si>
  <si>
    <t>ติณณภพ</t>
  </si>
  <si>
    <t>จันทวงศ์</t>
  </si>
  <si>
    <t>ภูริช</t>
  </si>
  <si>
    <t>พริกแดง</t>
  </si>
  <si>
    <t>ราชเรืองศรี</t>
  </si>
  <si>
    <t>นนทพัทธ์</t>
  </si>
  <si>
    <t>บุญเกษม</t>
  </si>
  <si>
    <t>ณัฐภูมินทร์</t>
  </si>
  <si>
    <t>พลรักษ์</t>
  </si>
  <si>
    <t>จันทร์อุ่น</t>
  </si>
  <si>
    <t>สุขสงค์</t>
  </si>
  <si>
    <t>นาวิน</t>
  </si>
  <si>
    <t>อยู่แสง</t>
  </si>
  <si>
    <t>โพธิ์เพชร</t>
  </si>
  <si>
    <t>พนาย</t>
  </si>
  <si>
    <t>เเสงมณี</t>
  </si>
  <si>
    <t>สกุณา</t>
  </si>
  <si>
    <t>นาคเพชรพูล</t>
  </si>
  <si>
    <t>ศิลปชัย</t>
  </si>
  <si>
    <t>คำจันทร์</t>
  </si>
  <si>
    <t>ศุภฤกษ์</t>
  </si>
  <si>
    <t>โสมนรินทร์</t>
  </si>
  <si>
    <t>สหรัฐ</t>
  </si>
  <si>
    <t>ปาละคเชนทร์</t>
  </si>
  <si>
    <t>ณัฐวดี</t>
  </si>
  <si>
    <t>อรุณประภากร</t>
  </si>
  <si>
    <t>จันทร์เเสง</t>
  </si>
  <si>
    <t>เกตน์นิภา</t>
  </si>
  <si>
    <t>ทองตะกุก</t>
  </si>
  <si>
    <t>นภัสศิริ</t>
  </si>
  <si>
    <t>หีตช่วย</t>
  </si>
  <si>
    <t>ประภาษ</t>
  </si>
  <si>
    <t>ทัศนา</t>
  </si>
  <si>
    <t>รัตนศิลป์</t>
  </si>
  <si>
    <t>นิกข์นิภา</t>
  </si>
  <si>
    <t>สุวรรณประภา</t>
  </si>
  <si>
    <t>พรพนัง</t>
  </si>
  <si>
    <t>แดงหวาน</t>
  </si>
  <si>
    <t>ศิรปภา</t>
  </si>
  <si>
    <t>จีนกิ้ม</t>
  </si>
  <si>
    <t>เมืองพร้อม</t>
  </si>
  <si>
    <t>อภิษฎา</t>
  </si>
  <si>
    <t>ช่างสลัก</t>
  </si>
  <si>
    <t>เขมจิรา</t>
  </si>
  <si>
    <t>คล้ายทอง</t>
  </si>
  <si>
    <t>จารุวรรณ</t>
  </si>
  <si>
    <t>ทองบุตร</t>
  </si>
  <si>
    <t>ณฏฐา</t>
  </si>
  <si>
    <t>พิมพาหุ</t>
  </si>
  <si>
    <t>ศักดิ์แก้ว</t>
  </si>
  <si>
    <t>ธิติวรดา</t>
  </si>
  <si>
    <t>รัตนคต</t>
  </si>
  <si>
    <t>ปัทมาพร</t>
  </si>
  <si>
    <t>กรทิพย์</t>
  </si>
  <si>
    <t>พิมศ์เเพง</t>
  </si>
  <si>
    <t>ศิริโภคพัฒน์</t>
  </si>
  <si>
    <t>ศศิณา</t>
  </si>
  <si>
    <t>สังข์เกื้อ</t>
  </si>
  <si>
    <t>สวิตตา</t>
  </si>
  <si>
    <t>ทิพย์โท</t>
  </si>
  <si>
    <t>อาทิตยา</t>
  </si>
  <si>
    <t>สิงหาเวทย์</t>
  </si>
  <si>
    <t xml:space="preserve">      ชั้นมัธยมศึกษาปีที่ 4/12    </t>
  </si>
  <si>
    <t>โครงการส่งเสริมความสามารถด้านศิลปศาสตร์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</si>
  <si>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</si>
  <si>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</si>
  <si>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</si>
  <si>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</si>
  <si>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</si>
  <si>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</si>
  <si>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</si>
  <si>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</si>
  <si>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</si>
  <si>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</si>
  <si>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</si>
  <si>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</si>
  <si>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</si>
  <si>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</si>
  <si>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</si>
  <si>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</si>
  <si>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</si>
  <si>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</si>
  <si>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</si>
  <si>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</si>
  <si>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</si>
  <si>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</si>
  <si>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</si>
  <si>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</si>
  <si>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</si>
  <si>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</si>
  <si>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</si>
  <si>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</si>
  <si>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</si>
  <si>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</si>
  <si>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</si>
  <si>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</si>
  <si>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</si>
  <si>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</si>
  <si>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</si>
  <si>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</si>
  <si>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</si>
  <si>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</si>
  <si>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</si>
  <si>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</si>
  <si>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</si>
  <si>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</si>
  <si>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</si>
  <si>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</si>
  <si>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</si>
  <si>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</si>
  <si>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</si>
  <si>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</si>
  <si>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</si>
  <si>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</si>
  <si>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</si>
  <si>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</si>
  <si>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</si>
  <si>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</si>
  <si>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</si>
  <si>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</si>
  <si>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</si>
  <si>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>ค้าเจริญ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</si>
  <si>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</si>
  <si>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</si>
  <si>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</si>
  <si>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</si>
  <si>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</si>
  <si>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</si>
  <si>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</si>
  <si>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</si>
  <si>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</si>
  <si>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</si>
  <si>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</si>
  <si>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</si>
  <si>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 xml:space="preserve">      ชั้นมัธยมศึกษาปีที่ 4/13    </t>
  </si>
  <si>
    <t>แผนการเรียนศิลป์-คำนวณ</t>
  </si>
  <si>
    <t>ชัชวัล</t>
  </si>
  <si>
    <t>จันทฤทธิ์</t>
  </si>
  <si>
    <t>ชิริณ</t>
  </si>
  <si>
    <t>บริพันธ์</t>
  </si>
  <si>
    <t>ธีรธาดา</t>
  </si>
  <si>
    <t>ยิ้มพัฒน์</t>
  </si>
  <si>
    <t>ปธานิน</t>
  </si>
  <si>
    <t>จะระนอง</t>
  </si>
  <si>
    <t>ภูรินท์</t>
  </si>
  <si>
    <t>ไล่เข้ง</t>
  </si>
  <si>
    <t>ยศภัทร</t>
  </si>
  <si>
    <t>พรหมเเห</t>
  </si>
  <si>
    <t>รัฐศาสตร์</t>
  </si>
  <si>
    <t>ผอมกลัด</t>
  </si>
  <si>
    <t>กานต์</t>
  </si>
  <si>
    <t>กาจน์กาญจนพัชร</t>
  </si>
  <si>
    <t>ปุณยวัจน์</t>
  </si>
  <si>
    <t>พูลสิน</t>
  </si>
  <si>
    <t>พลลภัตม์</t>
  </si>
  <si>
    <t>อุ่นศร</t>
  </si>
  <si>
    <t>รชฏ</t>
  </si>
  <si>
    <t>พรหมวิเศษ</t>
  </si>
  <si>
    <t>เศรษฐพงศ์</t>
  </si>
  <si>
    <t>นุ่มนวล</t>
  </si>
  <si>
    <t>ชวิศณัฏฐ์</t>
  </si>
  <si>
    <t>พิริยะรุ่งภิญโญ</t>
  </si>
  <si>
    <t>ธนวินท์</t>
  </si>
  <si>
    <t>ตรียวง</t>
  </si>
  <si>
    <t>ธัญพิสิษฐ์</t>
  </si>
  <si>
    <t>แก้วพิชัย</t>
  </si>
  <si>
    <t>อินทราวุธ</t>
  </si>
  <si>
    <t>สุทธวีร์</t>
  </si>
  <si>
    <t>พุ่มพันธ์</t>
  </si>
  <si>
    <t>กฤตเมธ</t>
  </si>
  <si>
    <t>โชติสิงห์</t>
  </si>
  <si>
    <t>ภูกิจวัฒน์</t>
  </si>
  <si>
    <t>ชนะพล</t>
  </si>
  <si>
    <t>มันสุวรรณ</t>
  </si>
  <si>
    <t>ไชยุทม์</t>
  </si>
  <si>
    <t>ภิรมย์นก</t>
  </si>
  <si>
    <t>อินทร์นาค</t>
  </si>
  <si>
    <t>พงษ์ปณต</t>
  </si>
  <si>
    <t>ดิษฐปาน</t>
  </si>
  <si>
    <t>ภัทรนันท์</t>
  </si>
  <si>
    <t>เพชรอนันต์</t>
  </si>
  <si>
    <t>ศุภกร</t>
  </si>
  <si>
    <t>ศุภราช</t>
  </si>
  <si>
    <t>สารัช</t>
  </si>
  <si>
    <t>หิรัญ</t>
  </si>
  <si>
    <t>เทียนจิ้ว</t>
  </si>
  <si>
    <t>เงาพิทักษ์ศิลปิน</t>
  </si>
  <si>
    <t>ณิชารีย์</t>
  </si>
  <si>
    <t>โสตยิ้ม</t>
  </si>
  <si>
    <t>ลัภนารีย์</t>
  </si>
  <si>
    <t>สมุยเจริญสิน</t>
  </si>
  <si>
    <t>ธนวรรณ</t>
  </si>
  <si>
    <t>คงกะแดะ</t>
  </si>
  <si>
    <t>จุนหวิทยะ</t>
  </si>
  <si>
    <t>ภาวินี</t>
  </si>
  <si>
    <t>แก้วบาง</t>
  </si>
  <si>
    <t>พัฒเสน</t>
  </si>
  <si>
    <t>ศศิธร</t>
  </si>
  <si>
    <t>เหรียญวิทยากุล</t>
  </si>
  <si>
    <t>ธนิษฐา</t>
  </si>
  <si>
    <t>ธนาพล</t>
  </si>
  <si>
    <t>พรลภัส</t>
  </si>
  <si>
    <t>จารุจารีต</t>
  </si>
  <si>
    <t>ภาวิณี</t>
  </si>
  <si>
    <t>เพ็ชรพรหม</t>
  </si>
  <si>
    <t>อัฐชนกมล</t>
  </si>
  <si>
    <t xml:space="preserve">      โรงเรียนสุราษฎร์ธานี</t>
  </si>
  <si>
    <t xml:space="preserve">         ชั้นมัธยมศึกษาปีที่ 4/14   </t>
  </si>
  <si>
    <t>นักเรียนพักการเรียน / นักเรียนที่ไปศึกษาต่อต่างประเทศ (โครงการแลกเปลี่ยน)</t>
  </si>
  <si>
    <t>GIFTED/ กลุ่มภาษา</t>
  </si>
  <si>
    <t>ห้อง</t>
  </si>
  <si>
    <t>เดิม</t>
  </si>
  <si>
    <t xml:space="preserve">จำนวนนักเรียนชั้น ม.4  </t>
  </si>
  <si>
    <t>ครูที่ปรึกษา</t>
  </si>
  <si>
    <t>นักเรียน</t>
  </si>
  <si>
    <t>ห้องเรียน</t>
  </si>
  <si>
    <t>คณะสี</t>
  </si>
  <si>
    <t xml:space="preserve">หญิง </t>
  </si>
  <si>
    <t>ม.4/1</t>
  </si>
  <si>
    <t>นางสาวปัณณพร  โอมี</t>
  </si>
  <si>
    <t>นางสาวสุมนทิพย์  ทิพย์หนู</t>
  </si>
  <si>
    <t>ม.4/2</t>
  </si>
  <si>
    <t>นางนุจรี  มณีจันทร์</t>
  </si>
  <si>
    <t>.......................</t>
  </si>
  <si>
    <t>ม.4/3</t>
  </si>
  <si>
    <t>นายจิรัฏฐ์  เนียนเถ้อ</t>
  </si>
  <si>
    <t>.....................</t>
  </si>
  <si>
    <t>ม.4/4</t>
  </si>
  <si>
    <t>นายนิคม  ทิศแก้ว</t>
  </si>
  <si>
    <t>........................</t>
  </si>
  <si>
    <t>ม.4/5</t>
  </si>
  <si>
    <t>นางอิสราพร เดชะราช</t>
  </si>
  <si>
    <t>นางสาวไอยลดา สอนมี</t>
  </si>
  <si>
    <t>ม.4/6</t>
  </si>
  <si>
    <t>นายชาญณรงค์ ชูจิต</t>
  </si>
  <si>
    <t>นางสาวธิดารัตน์ ทองสีนวล</t>
  </si>
  <si>
    <t>ม.4/7</t>
  </si>
  <si>
    <t>นางสาวปวีณา แดงนาวา</t>
  </si>
  <si>
    <t>หัวหน้าระดับ</t>
  </si>
  <si>
    <t>นายพฤติกรณ์ จะรา</t>
  </si>
  <si>
    <t>ม.4/8</t>
  </si>
  <si>
    <t>นางอุทุมภรณ์ ชโลธร</t>
  </si>
  <si>
    <t>นางสาวโสรยา  พัฒทวี</t>
  </si>
  <si>
    <t>นายทรงพล  คล้ายเพชร</t>
  </si>
  <si>
    <t>ม.4/9</t>
  </si>
  <si>
    <t>นางปัทมา ทองถึ</t>
  </si>
  <si>
    <t>รองหัวหน้าระดับฝ่ายกิจการฯ</t>
  </si>
  <si>
    <t>ม.4/10</t>
  </si>
  <si>
    <t>นางสาววรารัตน์  เมืองแมน</t>
  </si>
  <si>
    <t>นายวรพงศ์ สองเมือง</t>
  </si>
  <si>
    <t>ครูญี่ปุ่น</t>
  </si>
  <si>
    <t>ม.4/11</t>
  </si>
  <si>
    <t>นางอมรรัตน์ โสกรรณิตย์</t>
  </si>
  <si>
    <t>นางยุวรัตน์ บุญทวีวัฒน์</t>
  </si>
  <si>
    <t>ม.4/12</t>
  </si>
  <si>
    <t>นางเนาวนิต คงสุทธิ์</t>
  </si>
  <si>
    <t>ข้อมูล ณ  วันที่</t>
  </si>
  <si>
    <t>นางสาววรัทยา เครือง้าว</t>
  </si>
  <si>
    <t>ม.4/13</t>
  </si>
  <si>
    <t>นางฐิติมา คงคากุล</t>
  </si>
  <si>
    <t>นางวรพงศ์   สองเมือง</t>
  </si>
  <si>
    <t>ม.4/14</t>
  </si>
  <si>
    <t>***พักการเรียน</t>
  </si>
  <si>
    <t>พักการเรียน</t>
  </si>
  <si>
    <t>***นักเรียนแลกเปลี่ยน</t>
  </si>
  <si>
    <t>รวมทั้งหมด</t>
  </si>
  <si>
    <t>ย้ายมาจาก4/8</t>
  </si>
  <si>
    <t>ย้ายมาจากห้อง4/13</t>
  </si>
  <si>
    <t>42430</t>
  </si>
  <si>
    <t>ย้ายมาจาก4/11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</si>
</sst>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m\ yyyy;@"/>
    <numFmt numFmtId="188" formatCode="[$-101041E]d\ mmmm\ yyyy;@"/>
  </numFmts>
  <fonts count="66" x14ac:knownFonts="1">
    <font>
      <sz val="14"/>
      <name val="Cordia New"/>
      <charset val="222"/>
    </font>
    <font>
      <sz val="20"/>
      <name val="TH SarabunPSK"/>
      <family val="2"/>
    </font>
    <font>
      <sz val="18"/>
      <name val="TH SarabunPSK"/>
      <family val="2"/>
    </font>
    <font>
      <sz val="24"/>
      <name val="TH SarabunPSK"/>
      <family val="2"/>
    </font>
    <font>
      <sz val="17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7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7"/>
      <color rgb="FFFF0000"/>
      <name val="TH SarabunPSK"/>
      <family val="2"/>
    </font>
    <font>
      <sz val="14"/>
      <name val="TH Sarabun New"/>
      <family val="2"/>
    </font>
    <font>
      <sz val="11"/>
      <name val="TH Sarabun New"/>
      <family val="2"/>
    </font>
    <font>
      <sz val="11"/>
      <name val="CordiaUPC"/>
      <family val="2"/>
    </font>
    <font>
      <sz val="14"/>
      <name val="CordiaUPC"/>
      <family val="2"/>
    </font>
    <font>
      <sz val="12"/>
      <color indexed="8"/>
      <name val="CordiaUPC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4"/>
      <name val="TH Sarabun New"/>
      <family val="2"/>
    </font>
    <font>
      <b/>
      <sz val="13"/>
      <color theme="1"/>
      <name val="TH Sarabun New"/>
      <family val="2"/>
    </font>
    <font>
      <b/>
      <sz val="14"/>
      <color rgb="FFFF0000"/>
      <name val="TH Sarabun New"/>
      <family val="2"/>
    </font>
    <font>
      <b/>
      <sz val="12"/>
      <name val="TH Sarabun New"/>
      <family val="2"/>
    </font>
    <font>
      <b/>
      <sz val="11"/>
      <color indexed="8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i/>
      <sz val="10"/>
      <name val="TH Sarabun New"/>
      <family val="2"/>
    </font>
    <font>
      <i/>
      <sz val="11"/>
      <name val="TH Sarabun New"/>
      <family val="2"/>
    </font>
    <font>
      <i/>
      <sz val="12"/>
      <color theme="1"/>
      <name val="TH Sarabun New"/>
      <family val="2"/>
    </font>
    <font>
      <i/>
      <sz val="12"/>
      <color rgb="FFFF0000"/>
      <name val="TH Sarabun New"/>
      <family val="2"/>
    </font>
    <font>
      <b/>
      <i/>
      <sz val="12"/>
      <name val="TH Sarabun New"/>
      <family val="2"/>
    </font>
    <font>
      <sz val="12"/>
      <name val="TH Sarabun New"/>
      <family val="2"/>
    </font>
    <font>
      <sz val="12"/>
      <color rgb="FFFF0000"/>
      <name val="TH Sarabun New"/>
      <family val="2"/>
    </font>
    <font>
      <sz val="14"/>
      <color rgb="FFFF0000"/>
      <name val="CordiaUPC"/>
      <family val="2"/>
    </font>
    <font>
      <sz val="12"/>
      <color rgb="FFFF0000"/>
      <name val="CordiaUPC"/>
      <family val="2"/>
    </font>
    <font>
      <sz val="11"/>
      <color rgb="FFFF0000"/>
      <name val="CordiaUPC"/>
      <family val="2"/>
    </font>
    <font>
      <i/>
      <sz val="12"/>
      <color theme="1"/>
      <name val="TH Sarabun New"/>
      <family val="2"/>
    </font>
    <font>
      <i/>
      <sz val="12"/>
      <color rgb="FF0000CC"/>
      <name val="TH Sarabun New"/>
      <family val="2"/>
    </font>
    <font>
      <i/>
      <sz val="12"/>
      <color rgb="FF0000FF"/>
      <name val="TH Sarabun New"/>
      <family val="2"/>
    </font>
    <font>
      <i/>
      <sz val="12"/>
      <name val="TH Sarabun New"/>
      <family val="2"/>
    </font>
    <font>
      <i/>
      <sz val="12"/>
      <color rgb="FF0000FF"/>
      <name val="TH Sarabun New"/>
      <family val="2"/>
    </font>
    <font>
      <i/>
      <sz val="11"/>
      <color theme="1"/>
      <name val="TH Sarabun New"/>
      <family val="2"/>
    </font>
    <font>
      <i/>
      <sz val="11"/>
      <color rgb="FF0000FF"/>
      <name val="TH Sarabun New"/>
      <family val="2"/>
    </font>
    <font>
      <sz val="12"/>
      <color rgb="FFFF0000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0000FF"/>
      <name val="TH Sarabun New"/>
      <family val="2"/>
    </font>
    <font>
      <b/>
      <sz val="12"/>
      <color rgb="FF0000CC"/>
      <name val="TH Sarabun New"/>
      <family val="2"/>
    </font>
    <font>
      <sz val="11"/>
      <color indexed="10"/>
      <name val="CordiaUPC"/>
      <family val="2"/>
    </font>
    <font>
      <i/>
      <sz val="12"/>
      <color rgb="FF0000CC"/>
      <name val="TH Sarabun New"/>
      <family val="2"/>
    </font>
    <font>
      <sz val="12"/>
      <color theme="0"/>
      <name val="CordiaUPC"/>
      <family val="2"/>
    </font>
    <font>
      <sz val="14"/>
      <color theme="1"/>
      <name val="CordiaUPC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sz val="14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name val="TH Sarabun New"/>
      <family val="2"/>
    </font>
    <font>
      <sz val="14"/>
      <color theme="0"/>
      <name val="CordiaUPC"/>
      <family val="2"/>
    </font>
    <font>
      <sz val="11"/>
      <color theme="1"/>
      <name val="CordiaUPC"/>
      <family val="2"/>
    </font>
    <font>
      <sz val="11"/>
      <color theme="0"/>
      <name val="CordiaUPC"/>
      <family val="2"/>
    </font>
    <font>
      <sz val="12"/>
      <color theme="1"/>
      <name val="TH Sarabun New"/>
      <family val="2"/>
    </font>
    <font>
      <i/>
      <sz val="12"/>
      <color theme="1"/>
      <name val="TH Sarabun New"/>
      <family val="2"/>
    </font>
    <font>
      <i/>
      <sz val="12"/>
      <color rgb="FF0000FF"/>
      <name val="TH Sarabun New"/>
      <family val="2"/>
    </font>
    <font>
      <sz val="11"/>
      <name val="CordiaUPC"/>
      <family val="2"/>
    </font>
    <font>
      <i/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3" xfId="0" applyFont="1" applyBorder="1"/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87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/>
    </xf>
    <xf numFmtId="49" fontId="25" fillId="0" borderId="46" xfId="0" applyNumberFormat="1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26" fillId="0" borderId="47" xfId="0" applyFont="1" applyBorder="1" applyAlignment="1">
      <alignment vertical="center" shrinkToFit="1"/>
    </xf>
    <xf numFmtId="0" fontId="26" fillId="0" borderId="46" xfId="0" applyFont="1" applyBorder="1" applyAlignment="1">
      <alignment vertical="center" shrinkToFit="1"/>
    </xf>
    <xf numFmtId="2" fontId="27" fillId="0" borderId="45" xfId="0" applyNumberFormat="1" applyFont="1" applyBorder="1" applyAlignment="1">
      <alignment horizontal="center" vertical="center"/>
    </xf>
    <xf numFmtId="2" fontId="28" fillId="0" borderId="45" xfId="0" applyNumberFormat="1" applyFont="1" applyBorder="1" applyAlignment="1">
      <alignment horizontal="center" vertical="center"/>
    </xf>
    <xf numFmtId="2" fontId="25" fillId="0" borderId="45" xfId="0" applyNumberFormat="1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49" fontId="29" fillId="0" borderId="49" xfId="0" applyNumberFormat="1" applyFont="1" applyBorder="1" applyAlignment="1">
      <alignment horizontal="center" vertical="center" shrinkToFit="1"/>
    </xf>
    <xf numFmtId="0" fontId="26" fillId="0" borderId="48" xfId="0" applyFont="1" applyBorder="1" applyAlignment="1">
      <alignment horizontal="center" vertical="center" shrinkToFit="1"/>
    </xf>
    <xf numFmtId="0" fontId="25" fillId="0" borderId="50" xfId="0" applyFont="1" applyBorder="1" applyAlignment="1">
      <alignment vertical="center" shrinkToFit="1"/>
    </xf>
    <xf numFmtId="0" fontId="25" fillId="0" borderId="49" xfId="0" applyFont="1" applyBorder="1" applyAlignment="1">
      <alignment vertical="center" shrinkToFit="1"/>
    </xf>
    <xf numFmtId="0" fontId="25" fillId="0" borderId="51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49" fontId="25" fillId="0" borderId="49" xfId="0" applyNumberFormat="1" applyFont="1" applyBorder="1" applyAlignment="1">
      <alignment horizontal="center" vertical="center" shrinkToFit="1"/>
    </xf>
    <xf numFmtId="0" fontId="26" fillId="0" borderId="50" xfId="0" applyFont="1" applyBorder="1" applyAlignment="1">
      <alignment vertical="center" shrinkToFit="1"/>
    </xf>
    <xf numFmtId="0" fontId="26" fillId="0" borderId="49" xfId="0" applyFont="1" applyBorder="1" applyAlignment="1">
      <alignment vertical="center" shrinkToFit="1"/>
    </xf>
    <xf numFmtId="0" fontId="27" fillId="0" borderId="48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49" fontId="25" fillId="0" borderId="53" xfId="0" applyNumberFormat="1" applyFont="1" applyBorder="1" applyAlignment="1">
      <alignment horizontal="center" vertical="center" shrinkToFit="1"/>
    </xf>
    <xf numFmtId="0" fontId="26" fillId="0" borderId="52" xfId="0" applyFont="1" applyBorder="1" applyAlignment="1">
      <alignment horizontal="center" vertical="center" shrinkToFit="1"/>
    </xf>
    <xf numFmtId="0" fontId="26" fillId="0" borderId="54" xfId="0" applyFont="1" applyBorder="1" applyAlignment="1">
      <alignment vertical="center" shrinkToFit="1"/>
    </xf>
    <xf numFmtId="0" fontId="26" fillId="0" borderId="53" xfId="0" applyFont="1" applyBorder="1" applyAlignment="1">
      <alignment vertical="center" shrinkToFit="1"/>
    </xf>
    <xf numFmtId="0" fontId="27" fillId="0" borderId="52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49" fontId="30" fillId="0" borderId="46" xfId="0" applyNumberFormat="1" applyFont="1" applyBorder="1" applyAlignment="1">
      <alignment horizontal="center" vertical="center" shrinkToFit="1"/>
    </xf>
    <xf numFmtId="49" fontId="30" fillId="0" borderId="49" xfId="0" applyNumberFormat="1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left" vertical="center" shrinkToFit="1"/>
    </xf>
    <xf numFmtId="0" fontId="26" fillId="0" borderId="55" xfId="0" applyFont="1" applyBorder="1" applyAlignment="1">
      <alignment horizontal="center" vertical="center" shrinkToFit="1"/>
    </xf>
    <xf numFmtId="0" fontId="25" fillId="0" borderId="56" xfId="0" applyFont="1" applyBorder="1" applyAlignment="1">
      <alignment vertical="center" shrinkToFit="1"/>
    </xf>
    <xf numFmtId="0" fontId="25" fillId="0" borderId="57" xfId="0" applyFont="1" applyBorder="1" applyAlignment="1">
      <alignment vertical="center" shrinkToFit="1"/>
    </xf>
    <xf numFmtId="2" fontId="28" fillId="0" borderId="55" xfId="0" applyNumberFormat="1" applyFont="1" applyBorder="1" applyAlignment="1">
      <alignment horizontal="center" vertical="center"/>
    </xf>
    <xf numFmtId="2" fontId="25" fillId="0" borderId="55" xfId="0" applyNumberFormat="1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 shrinkToFit="1"/>
    </xf>
    <xf numFmtId="49" fontId="30" fillId="0" borderId="53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2" fillId="0" borderId="58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0" fontId="22" fillId="0" borderId="59" xfId="0" applyFont="1" applyBorder="1" applyAlignment="1">
      <alignment vertical="center" shrinkToFit="1"/>
    </xf>
    <xf numFmtId="0" fontId="22" fillId="0" borderId="60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 shrinkToFit="1"/>
    </xf>
    <xf numFmtId="0" fontId="22" fillId="0" borderId="61" xfId="0" applyFont="1" applyBorder="1" applyAlignment="1">
      <alignment vertical="center" shrinkToFit="1"/>
    </xf>
    <xf numFmtId="2" fontId="25" fillId="0" borderId="62" xfId="0" applyNumberFormat="1" applyFont="1" applyBorder="1" applyAlignment="1">
      <alignment horizontal="center" vertical="center"/>
    </xf>
    <xf numFmtId="2" fontId="30" fillId="0" borderId="63" xfId="0" applyNumberFormat="1" applyFont="1" applyBorder="1" applyAlignment="1">
      <alignment horizontal="left" vertical="center"/>
    </xf>
    <xf numFmtId="2" fontId="25" fillId="0" borderId="63" xfId="0" applyNumberFormat="1" applyFont="1" applyBorder="1" applyAlignment="1">
      <alignment horizontal="center"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left" vertical="center"/>
    </xf>
    <xf numFmtId="0" fontId="25" fillId="0" borderId="65" xfId="0" applyFont="1" applyBorder="1" applyAlignment="1">
      <alignment horizontal="center" vertical="center"/>
    </xf>
    <xf numFmtId="0" fontId="25" fillId="0" borderId="65" xfId="0" applyFont="1" applyBorder="1" applyAlignment="1">
      <alignment vertical="center"/>
    </xf>
    <xf numFmtId="0" fontId="25" fillId="0" borderId="66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65" xfId="0" applyFont="1" applyBorder="1" applyAlignment="1">
      <alignment horizontal="left" vertical="center"/>
    </xf>
    <xf numFmtId="0" fontId="25" fillId="0" borderId="63" xfId="0" applyFont="1" applyBorder="1" applyAlignment="1">
      <alignment horizontal="center" vertical="center"/>
    </xf>
    <xf numFmtId="2" fontId="25" fillId="0" borderId="65" xfId="0" applyNumberFormat="1" applyFont="1" applyBorder="1" applyAlignment="1">
      <alignment horizontal="center" vertical="center"/>
    </xf>
    <xf numFmtId="2" fontId="25" fillId="0" borderId="68" xfId="0" applyNumberFormat="1" applyFont="1" applyBorder="1" applyAlignment="1">
      <alignment horizontal="center" vertical="center"/>
    </xf>
    <xf numFmtId="2" fontId="25" fillId="0" borderId="69" xfId="0" applyNumberFormat="1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69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9" fillId="0" borderId="70" xfId="0" applyNumberFormat="1" applyFont="1" applyBorder="1" applyAlignment="1">
      <alignment vertical="center"/>
    </xf>
    <xf numFmtId="0" fontId="22" fillId="0" borderId="59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 shrinkToFit="1"/>
    </xf>
    <xf numFmtId="0" fontId="22" fillId="0" borderId="61" xfId="0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 shrinkToFit="1"/>
    </xf>
    <xf numFmtId="2" fontId="25" fillId="0" borderId="73" xfId="0" applyNumberFormat="1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 shrinkToFit="1"/>
    </xf>
    <xf numFmtId="2" fontId="25" fillId="0" borderId="75" xfId="0" applyNumberFormat="1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 shrinkToFit="1"/>
    </xf>
    <xf numFmtId="2" fontId="25" fillId="0" borderId="77" xfId="0" applyNumberFormat="1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 shrinkToFit="1"/>
    </xf>
    <xf numFmtId="2" fontId="25" fillId="0" borderId="79" xfId="0" applyNumberFormat="1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2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2" fillId="0" borderId="81" xfId="0" applyFont="1" applyBorder="1" applyAlignment="1">
      <alignment horizontal="center" vertical="center" shrinkToFit="1"/>
    </xf>
    <xf numFmtId="49" fontId="37" fillId="2" borderId="46" xfId="0" applyNumberFormat="1" applyFont="1" applyFill="1" applyBorder="1" applyAlignment="1">
      <alignment horizontal="center" vertical="center" shrinkToFit="1"/>
    </xf>
    <xf numFmtId="0" fontId="37" fillId="2" borderId="45" xfId="0" applyFont="1" applyFill="1" applyBorder="1" applyAlignment="1">
      <alignment horizontal="center" vertical="center" shrinkToFit="1"/>
    </xf>
    <xf numFmtId="0" fontId="37" fillId="0" borderId="47" xfId="0" applyFont="1" applyBorder="1" applyAlignment="1">
      <alignment vertical="center" shrinkToFit="1"/>
    </xf>
    <xf numFmtId="0" fontId="37" fillId="2" borderId="46" xfId="0" applyFont="1" applyFill="1" applyBorder="1" applyAlignment="1">
      <alignment vertical="center" shrinkToFit="1"/>
    </xf>
    <xf numFmtId="0" fontId="37" fillId="2" borderId="45" xfId="0" applyFont="1" applyFill="1" applyBorder="1" applyAlignment="1">
      <alignment horizontal="center" vertical="center"/>
    </xf>
    <xf numFmtId="0" fontId="37" fillId="2" borderId="82" xfId="0" applyFont="1" applyFill="1" applyBorder="1" applyAlignment="1">
      <alignment horizontal="center" vertical="center"/>
    </xf>
    <xf numFmtId="0" fontId="37" fillId="2" borderId="63" xfId="0" applyFont="1" applyFill="1" applyBorder="1" applyAlignment="1">
      <alignment horizontal="left" vertical="center"/>
    </xf>
    <xf numFmtId="49" fontId="37" fillId="2" borderId="49" xfId="0" applyNumberFormat="1" applyFont="1" applyFill="1" applyBorder="1" applyAlignment="1">
      <alignment horizontal="center" vertical="center" shrinkToFit="1"/>
    </xf>
    <xf numFmtId="0" fontId="37" fillId="2" borderId="48" xfId="0" applyFont="1" applyFill="1" applyBorder="1" applyAlignment="1">
      <alignment horizontal="center" vertical="center" shrinkToFit="1"/>
    </xf>
    <xf numFmtId="0" fontId="37" fillId="0" borderId="50" xfId="0" applyFont="1" applyBorder="1" applyAlignment="1">
      <alignment vertical="center" shrinkToFit="1"/>
    </xf>
    <xf numFmtId="0" fontId="37" fillId="2" borderId="49" xfId="0" applyFont="1" applyFill="1" applyBorder="1" applyAlignment="1">
      <alignment vertical="center" shrinkToFit="1"/>
    </xf>
    <xf numFmtId="2" fontId="37" fillId="2" borderId="48" xfId="0" applyNumberFormat="1" applyFont="1" applyFill="1" applyBorder="1" applyAlignment="1">
      <alignment horizontal="center" vertical="center"/>
    </xf>
    <xf numFmtId="2" fontId="37" fillId="2" borderId="83" xfId="0" applyNumberFormat="1" applyFont="1" applyFill="1" applyBorder="1" applyAlignment="1">
      <alignment horizontal="center" vertical="center"/>
    </xf>
    <xf numFmtId="2" fontId="37" fillId="2" borderId="65" xfId="0" applyNumberFormat="1" applyFont="1" applyFill="1" applyBorder="1" applyAlignment="1">
      <alignment horizontal="left" vertical="center"/>
    </xf>
    <xf numFmtId="0" fontId="37" fillId="2" borderId="48" xfId="0" applyFont="1" applyFill="1" applyBorder="1" applyAlignment="1">
      <alignment horizontal="center" vertical="center"/>
    </xf>
    <xf numFmtId="0" fontId="37" fillId="2" borderId="83" xfId="0" applyFont="1" applyFill="1" applyBorder="1" applyAlignment="1">
      <alignment horizontal="center" vertical="center"/>
    </xf>
    <xf numFmtId="0" fontId="37" fillId="2" borderId="65" xfId="0" applyFont="1" applyFill="1" applyBorder="1" applyAlignment="1">
      <alignment horizontal="left" vertical="center"/>
    </xf>
    <xf numFmtId="49" fontId="37" fillId="2" borderId="53" xfId="0" applyNumberFormat="1" applyFont="1" applyFill="1" applyBorder="1" applyAlignment="1">
      <alignment horizontal="center" vertical="center" shrinkToFit="1"/>
    </xf>
    <xf numFmtId="0" fontId="37" fillId="2" borderId="52" xfId="0" applyFont="1" applyFill="1" applyBorder="1" applyAlignment="1">
      <alignment horizontal="center" vertical="center" shrinkToFit="1"/>
    </xf>
    <xf numFmtId="0" fontId="37" fillId="0" borderId="54" xfId="0" applyFont="1" applyBorder="1" applyAlignment="1">
      <alignment vertical="center" shrinkToFit="1"/>
    </xf>
    <xf numFmtId="0" fontId="37" fillId="2" borderId="53" xfId="0" applyFont="1" applyFill="1" applyBorder="1" applyAlignment="1">
      <alignment vertical="center" shrinkToFit="1"/>
    </xf>
    <xf numFmtId="0" fontId="37" fillId="2" borderId="52" xfId="0" applyFont="1" applyFill="1" applyBorder="1" applyAlignment="1">
      <alignment horizontal="center" vertical="center"/>
    </xf>
    <xf numFmtId="0" fontId="37" fillId="2" borderId="84" xfId="0" applyFont="1" applyFill="1" applyBorder="1" applyAlignment="1">
      <alignment horizontal="center" vertical="center"/>
    </xf>
    <xf numFmtId="0" fontId="37" fillId="2" borderId="67" xfId="0" applyFont="1" applyFill="1" applyBorder="1" applyAlignment="1">
      <alignment vertical="center"/>
    </xf>
    <xf numFmtId="0" fontId="37" fillId="2" borderId="63" xfId="0" applyFont="1" applyFill="1" applyBorder="1" applyAlignment="1">
      <alignment vertical="center"/>
    </xf>
    <xf numFmtId="0" fontId="37" fillId="2" borderId="65" xfId="0" applyFont="1" applyFill="1" applyBorder="1" applyAlignment="1">
      <alignment vertical="center"/>
    </xf>
    <xf numFmtId="2" fontId="37" fillId="2" borderId="65" xfId="0" applyNumberFormat="1" applyFont="1" applyFill="1" applyBorder="1" applyAlignment="1">
      <alignment vertical="center"/>
    </xf>
    <xf numFmtId="0" fontId="37" fillId="0" borderId="50" xfId="0" applyFont="1" applyBorder="1" applyAlignment="1">
      <alignment horizontal="left" vertical="center" shrinkToFit="1"/>
    </xf>
    <xf numFmtId="1" fontId="37" fillId="2" borderId="49" xfId="0" applyNumberFormat="1" applyFont="1" applyFill="1" applyBorder="1" applyAlignment="1">
      <alignment horizontal="center" vertical="center" shrinkToFit="1"/>
    </xf>
    <xf numFmtId="1" fontId="37" fillId="2" borderId="46" xfId="0" applyNumberFormat="1" applyFont="1" applyFill="1" applyBorder="1" applyAlignment="1">
      <alignment horizontal="center" vertical="center" shrinkToFit="1"/>
    </xf>
    <xf numFmtId="0" fontId="38" fillId="2" borderId="82" xfId="0" applyFont="1" applyFill="1" applyBorder="1" applyAlignment="1">
      <alignment horizontal="center" vertical="center"/>
    </xf>
    <xf numFmtId="0" fontId="38" fillId="2" borderId="63" xfId="0" applyFont="1" applyFill="1" applyBorder="1" applyAlignment="1">
      <alignment vertical="center"/>
    </xf>
    <xf numFmtId="1" fontId="39" fillId="0" borderId="48" xfId="0" applyNumberFormat="1" applyFont="1" applyBorder="1" applyAlignment="1">
      <alignment horizontal="center" vertical="center" shrinkToFit="1"/>
    </xf>
    <xf numFmtId="0" fontId="39" fillId="2" borderId="48" xfId="0" applyFont="1" applyFill="1" applyBorder="1" applyAlignment="1">
      <alignment horizontal="center" vertical="center" shrinkToFit="1"/>
    </xf>
    <xf numFmtId="0" fontId="39" fillId="0" borderId="50" xfId="0" applyFont="1" applyBorder="1" applyAlignment="1">
      <alignment vertical="center" shrinkToFit="1"/>
    </xf>
    <xf numFmtId="0" fontId="39" fillId="2" borderId="49" xfId="0" applyFont="1" applyFill="1" applyBorder="1" applyAlignment="1">
      <alignment vertical="center" shrinkToFit="1"/>
    </xf>
    <xf numFmtId="0" fontId="39" fillId="2" borderId="48" xfId="0" applyFont="1" applyFill="1" applyBorder="1" applyAlignment="1">
      <alignment horizontal="center" vertical="center"/>
    </xf>
    <xf numFmtId="1" fontId="39" fillId="0" borderId="52" xfId="0" applyNumberFormat="1" applyFont="1" applyBorder="1" applyAlignment="1">
      <alignment horizontal="center" vertical="center" shrinkToFit="1"/>
    </xf>
    <xf numFmtId="0" fontId="39" fillId="2" borderId="52" xfId="0" applyFont="1" applyFill="1" applyBorder="1" applyAlignment="1">
      <alignment horizontal="center" vertical="center" shrinkToFit="1"/>
    </xf>
    <xf numFmtId="0" fontId="39" fillId="0" borderId="54" xfId="0" applyFont="1" applyBorder="1" applyAlignment="1">
      <alignment vertical="center" shrinkToFit="1"/>
    </xf>
    <xf numFmtId="0" fontId="39" fillId="2" borderId="53" xfId="0" applyFont="1" applyFill="1" applyBorder="1" applyAlignment="1">
      <alignment vertical="center" shrinkToFit="1"/>
    </xf>
    <xf numFmtId="0" fontId="39" fillId="2" borderId="52" xfId="0" applyFont="1" applyFill="1" applyBorder="1" applyAlignment="1">
      <alignment horizontal="center" vertical="center"/>
    </xf>
    <xf numFmtId="1" fontId="39" fillId="0" borderId="55" xfId="0" applyNumberFormat="1" applyFont="1" applyBorder="1" applyAlignment="1">
      <alignment horizontal="center" vertical="center" shrinkToFit="1"/>
    </xf>
    <xf numFmtId="0" fontId="39" fillId="2" borderId="55" xfId="0" applyFont="1" applyFill="1" applyBorder="1" applyAlignment="1">
      <alignment horizontal="center" vertical="center" shrinkToFit="1"/>
    </xf>
    <xf numFmtId="0" fontId="39" fillId="0" borderId="56" xfId="0" applyFont="1" applyBorder="1" applyAlignment="1">
      <alignment vertical="center" shrinkToFit="1"/>
    </xf>
    <xf numFmtId="0" fontId="39" fillId="2" borderId="57" xfId="0" applyFont="1" applyFill="1" applyBorder="1" applyAlignment="1">
      <alignment vertical="center" shrinkToFit="1"/>
    </xf>
    <xf numFmtId="0" fontId="39" fillId="2" borderId="45" xfId="0" applyFont="1" applyFill="1" applyBorder="1" applyAlignment="1">
      <alignment horizontal="center" vertical="center"/>
    </xf>
    <xf numFmtId="0" fontId="37" fillId="2" borderId="85" xfId="0" applyFont="1" applyFill="1" applyBorder="1" applyAlignment="1">
      <alignment horizontal="center" vertical="center"/>
    </xf>
    <xf numFmtId="0" fontId="37" fillId="2" borderId="69" xfId="0" applyFont="1" applyFill="1" applyBorder="1" applyAlignment="1">
      <alignment vertical="center"/>
    </xf>
    <xf numFmtId="2" fontId="39" fillId="2" borderId="48" xfId="0" applyNumberFormat="1" applyFont="1" applyFill="1" applyBorder="1" applyAlignment="1">
      <alignment horizontal="center" vertical="center"/>
    </xf>
    <xf numFmtId="0" fontId="40" fillId="2" borderId="83" xfId="0" applyFont="1" applyFill="1" applyBorder="1" applyAlignment="1">
      <alignment horizontal="center" vertical="center"/>
    </xf>
    <xf numFmtId="0" fontId="40" fillId="2" borderId="65" xfId="0" applyFont="1" applyFill="1" applyBorder="1" applyAlignment="1">
      <alignment vertical="center"/>
    </xf>
    <xf numFmtId="0" fontId="39" fillId="2" borderId="86" xfId="0" applyFont="1" applyFill="1" applyBorder="1" applyAlignment="1">
      <alignment horizontal="center" vertical="center" shrinkToFit="1"/>
    </xf>
    <xf numFmtId="0" fontId="39" fillId="0" borderId="87" xfId="0" applyFont="1" applyBorder="1" applyAlignment="1">
      <alignment vertical="center" shrinkToFit="1"/>
    </xf>
    <xf numFmtId="0" fontId="39" fillId="2" borderId="88" xfId="0" applyFont="1" applyFill="1" applyBorder="1" applyAlignment="1">
      <alignment vertical="center" shrinkToFit="1"/>
    </xf>
    <xf numFmtId="0" fontId="37" fillId="2" borderId="89" xfId="0" applyFont="1" applyFill="1" applyBorder="1" applyAlignment="1">
      <alignment horizontal="center" vertical="center"/>
    </xf>
    <xf numFmtId="0" fontId="37" fillId="2" borderId="90" xfId="0" applyFont="1" applyFill="1" applyBorder="1" applyAlignment="1">
      <alignment horizontal="left" vertical="center"/>
    </xf>
    <xf numFmtId="0" fontId="39" fillId="2" borderId="45" xfId="0" applyFont="1" applyFill="1" applyBorder="1" applyAlignment="1">
      <alignment horizontal="center" vertical="center" shrinkToFit="1"/>
    </xf>
    <xf numFmtId="0" fontId="39" fillId="0" borderId="47" xfId="0" applyFont="1" applyBorder="1" applyAlignment="1">
      <alignment vertical="center" shrinkToFit="1"/>
    </xf>
    <xf numFmtId="0" fontId="39" fillId="2" borderId="46" xfId="0" applyFont="1" applyFill="1" applyBorder="1" applyAlignment="1">
      <alignment vertical="center" shrinkToFit="1"/>
    </xf>
    <xf numFmtId="49" fontId="37" fillId="2" borderId="48" xfId="0" applyNumberFormat="1" applyFont="1" applyFill="1" applyBorder="1" applyAlignment="1">
      <alignment horizontal="center" vertical="center" shrinkToFit="1"/>
    </xf>
    <xf numFmtId="0" fontId="37" fillId="2" borderId="67" xfId="0" applyFont="1" applyFill="1" applyBorder="1" applyAlignment="1">
      <alignment horizontal="left" vertical="center"/>
    </xf>
    <xf numFmtId="0" fontId="37" fillId="2" borderId="55" xfId="0" applyFont="1" applyFill="1" applyBorder="1" applyAlignment="1">
      <alignment horizontal="center" vertical="center" shrinkToFit="1"/>
    </xf>
    <xf numFmtId="0" fontId="37" fillId="0" borderId="56" xfId="0" applyFont="1" applyBorder="1" applyAlignment="1">
      <alignment vertical="center" shrinkToFit="1"/>
    </xf>
    <xf numFmtId="0" fontId="37" fillId="2" borderId="57" xfId="0" applyFont="1" applyFill="1" applyBorder="1" applyAlignment="1">
      <alignment vertical="center" shrinkToFit="1"/>
    </xf>
    <xf numFmtId="0" fontId="37" fillId="2" borderId="69" xfId="0" applyFont="1" applyFill="1" applyBorder="1" applyAlignment="1">
      <alignment horizontal="left" vertical="center"/>
    </xf>
    <xf numFmtId="0" fontId="38" fillId="2" borderId="83" xfId="0" applyFont="1" applyFill="1" applyBorder="1" applyAlignment="1">
      <alignment horizontal="center" vertical="center"/>
    </xf>
    <xf numFmtId="0" fontId="38" fillId="2" borderId="65" xfId="0" applyFont="1" applyFill="1" applyBorder="1" applyAlignment="1">
      <alignment horizontal="left" vertical="center"/>
    </xf>
    <xf numFmtId="0" fontId="41" fillId="2" borderId="83" xfId="0" applyFont="1" applyFill="1" applyBorder="1" applyAlignment="1">
      <alignment horizontal="center" vertical="center"/>
    </xf>
    <xf numFmtId="0" fontId="41" fillId="2" borderId="65" xfId="0" applyFont="1" applyFill="1" applyBorder="1" applyAlignment="1">
      <alignment horizontal="left" vertical="center"/>
    </xf>
    <xf numFmtId="1" fontId="37" fillId="2" borderId="53" xfId="0" applyNumberFormat="1" applyFont="1" applyFill="1" applyBorder="1" applyAlignment="1">
      <alignment horizontal="center" vertical="center" shrinkToFit="1"/>
    </xf>
    <xf numFmtId="0" fontId="37" fillId="0" borderId="91" xfId="0" applyFont="1" applyBorder="1" applyAlignment="1">
      <alignment vertical="center" shrinkToFit="1"/>
    </xf>
    <xf numFmtId="2" fontId="37" fillId="0" borderId="82" xfId="0" applyNumberFormat="1" applyFont="1" applyBorder="1" applyAlignment="1">
      <alignment horizontal="center" vertical="center"/>
    </xf>
    <xf numFmtId="2" fontId="37" fillId="0" borderId="63" xfId="0" applyNumberFormat="1" applyFont="1" applyBorder="1" applyAlignment="1">
      <alignment horizontal="left" vertical="center"/>
    </xf>
    <xf numFmtId="0" fontId="37" fillId="0" borderId="83" xfId="0" applyFont="1" applyBorder="1" applyAlignment="1">
      <alignment horizontal="center" vertical="center"/>
    </xf>
    <xf numFmtId="0" fontId="37" fillId="0" borderId="65" xfId="0" applyFont="1" applyBorder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7" fillId="2" borderId="63" xfId="0" applyFont="1" applyFill="1" applyBorder="1" applyAlignment="1">
      <alignment horizontal="center" vertical="center"/>
    </xf>
    <xf numFmtId="2" fontId="37" fillId="2" borderId="65" xfId="0" applyNumberFormat="1" applyFont="1" applyFill="1" applyBorder="1" applyAlignment="1">
      <alignment horizontal="center" vertical="center"/>
    </xf>
    <xf numFmtId="0" fontId="37" fillId="2" borderId="65" xfId="0" applyFont="1" applyFill="1" applyBorder="1" applyAlignment="1">
      <alignment horizontal="center" vertical="center"/>
    </xf>
    <xf numFmtId="0" fontId="37" fillId="2" borderId="67" xfId="0" applyFont="1" applyFill="1" applyBorder="1" applyAlignment="1">
      <alignment horizontal="center" vertical="center"/>
    </xf>
    <xf numFmtId="2" fontId="37" fillId="2" borderId="67" xfId="0" applyNumberFormat="1" applyFont="1" applyFill="1" applyBorder="1" applyAlignment="1">
      <alignment horizontal="center" vertical="center"/>
    </xf>
    <xf numFmtId="0" fontId="38" fillId="2" borderId="63" xfId="0" applyFont="1" applyFill="1" applyBorder="1" applyAlignment="1">
      <alignment horizontal="center" vertical="center"/>
    </xf>
    <xf numFmtId="0" fontId="37" fillId="2" borderId="69" xfId="0" applyFont="1" applyFill="1" applyBorder="1" applyAlignment="1">
      <alignment horizontal="center" vertical="center"/>
    </xf>
    <xf numFmtId="0" fontId="40" fillId="2" borderId="65" xfId="0" applyFont="1" applyFill="1" applyBorder="1" applyAlignment="1">
      <alignment horizontal="center" vertical="center"/>
    </xf>
    <xf numFmtId="0" fontId="37" fillId="2" borderId="90" xfId="0" applyFont="1" applyFill="1" applyBorder="1" applyAlignment="1">
      <alignment horizontal="center" vertical="center"/>
    </xf>
    <xf numFmtId="0" fontId="37" fillId="2" borderId="90" xfId="0" applyFont="1" applyFill="1" applyBorder="1" applyAlignment="1">
      <alignment vertical="center"/>
    </xf>
    <xf numFmtId="0" fontId="38" fillId="2" borderId="65" xfId="0" applyFont="1" applyFill="1" applyBorder="1" applyAlignment="1">
      <alignment horizontal="center" vertical="center"/>
    </xf>
    <xf numFmtId="0" fontId="38" fillId="2" borderId="65" xfId="0" applyFont="1" applyFill="1" applyBorder="1" applyAlignment="1">
      <alignment vertical="center"/>
    </xf>
    <xf numFmtId="0" fontId="41" fillId="2" borderId="65" xfId="0" applyFont="1" applyFill="1" applyBorder="1" applyAlignment="1">
      <alignment horizontal="center" vertical="center"/>
    </xf>
    <xf numFmtId="2" fontId="41" fillId="2" borderId="65" xfId="0" applyNumberFormat="1" applyFont="1" applyFill="1" applyBorder="1" applyAlignment="1">
      <alignment horizontal="center" vertical="center"/>
    </xf>
    <xf numFmtId="0" fontId="41" fillId="2" borderId="65" xfId="0" applyFont="1" applyFill="1" applyBorder="1" applyAlignment="1">
      <alignment vertical="center"/>
    </xf>
    <xf numFmtId="2" fontId="37" fillId="0" borderId="63" xfId="0" applyNumberFormat="1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37" fillId="0" borderId="63" xfId="0" applyFont="1" applyBorder="1" applyAlignment="1">
      <alignment vertical="center"/>
    </xf>
    <xf numFmtId="0" fontId="37" fillId="0" borderId="65" xfId="0" applyFont="1" applyBorder="1" applyAlignment="1">
      <alignment horizontal="center" vertical="center"/>
    </xf>
    <xf numFmtId="0" fontId="37" fillId="0" borderId="65" xfId="0" applyFont="1" applyBorder="1" applyAlignment="1">
      <alignment vertical="center"/>
    </xf>
    <xf numFmtId="0" fontId="22" fillId="0" borderId="59" xfId="0" applyFont="1" applyBorder="1" applyAlignment="1">
      <alignment horizontal="left" vertical="center" shrinkToFit="1"/>
    </xf>
    <xf numFmtId="0" fontId="22" fillId="0" borderId="61" xfId="0" applyFont="1" applyBorder="1" applyAlignment="1">
      <alignment horizontal="left" vertical="center" shrinkToFit="1"/>
    </xf>
    <xf numFmtId="2" fontId="37" fillId="2" borderId="63" xfId="0" applyNumberFormat="1" applyFont="1" applyFill="1" applyBorder="1" applyAlignment="1">
      <alignment horizontal="center" vertical="center"/>
    </xf>
    <xf numFmtId="2" fontId="38" fillId="2" borderId="63" xfId="0" applyNumberFormat="1" applyFont="1" applyFill="1" applyBorder="1" applyAlignment="1">
      <alignment horizontal="center" vertical="center"/>
    </xf>
    <xf numFmtId="2" fontId="37" fillId="2" borderId="69" xfId="0" applyNumberFormat="1" applyFont="1" applyFill="1" applyBorder="1" applyAlignment="1">
      <alignment horizontal="center" vertical="center"/>
    </xf>
    <xf numFmtId="2" fontId="40" fillId="2" borderId="65" xfId="0" applyNumberFormat="1" applyFont="1" applyFill="1" applyBorder="1" applyAlignment="1">
      <alignment horizontal="center" vertical="center"/>
    </xf>
    <xf numFmtId="2" fontId="37" fillId="2" borderId="90" xfId="0" applyNumberFormat="1" applyFont="1" applyFill="1" applyBorder="1" applyAlignment="1">
      <alignment horizontal="center" vertical="center"/>
    </xf>
    <xf numFmtId="2" fontId="38" fillId="2" borderId="65" xfId="0" applyNumberFormat="1" applyFont="1" applyFill="1" applyBorder="1" applyAlignment="1">
      <alignment horizontal="center" vertical="center"/>
    </xf>
    <xf numFmtId="2" fontId="37" fillId="0" borderId="65" xfId="0" applyNumberFormat="1" applyFont="1" applyBorder="1" applyAlignment="1">
      <alignment horizontal="center"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37" fillId="2" borderId="74" xfId="0" applyFont="1" applyFill="1" applyBorder="1" applyAlignment="1">
      <alignment horizontal="center" vertical="center" shrinkToFit="1"/>
    </xf>
    <xf numFmtId="0" fontId="37" fillId="2" borderId="76" xfId="0" applyFont="1" applyFill="1" applyBorder="1" applyAlignment="1">
      <alignment horizontal="center" vertical="center" shrinkToFit="1"/>
    </xf>
    <xf numFmtId="0" fontId="37" fillId="2" borderId="78" xfId="0" applyFont="1" applyFill="1" applyBorder="1" applyAlignment="1">
      <alignment horizontal="center" vertical="center" shrinkToFit="1"/>
    </xf>
    <xf numFmtId="0" fontId="38" fillId="2" borderId="74" xfId="0" applyFont="1" applyFill="1" applyBorder="1" applyAlignment="1">
      <alignment horizontal="center" vertical="center" shrinkToFit="1"/>
    </xf>
    <xf numFmtId="0" fontId="40" fillId="2" borderId="76" xfId="0" applyFont="1" applyFill="1" applyBorder="1" applyAlignment="1">
      <alignment horizontal="center" vertical="center" shrinkToFit="1"/>
    </xf>
    <xf numFmtId="0" fontId="37" fillId="2" borderId="80" xfId="0" applyFont="1" applyFill="1" applyBorder="1" applyAlignment="1">
      <alignment horizontal="center" vertical="center" shrinkToFit="1"/>
    </xf>
    <xf numFmtId="0" fontId="38" fillId="2" borderId="76" xfId="0" applyFont="1" applyFill="1" applyBorder="1" applyAlignment="1">
      <alignment horizontal="center" vertical="center" shrinkToFit="1"/>
    </xf>
    <xf numFmtId="0" fontId="41" fillId="2" borderId="76" xfId="0" applyFont="1" applyFill="1" applyBorder="1" applyAlignment="1">
      <alignment horizontal="center" vertical="center" shrinkToFit="1"/>
    </xf>
    <xf numFmtId="0" fontId="37" fillId="0" borderId="74" xfId="0" applyFont="1" applyBorder="1" applyAlignment="1">
      <alignment horizontal="center" vertical="center" shrinkToFit="1"/>
    </xf>
    <xf numFmtId="0" fontId="37" fillId="0" borderId="76" xfId="0" applyFont="1" applyBorder="1" applyAlignment="1">
      <alignment horizontal="center" vertical="center" shrinkToFit="1"/>
    </xf>
    <xf numFmtId="49" fontId="29" fillId="0" borderId="46" xfId="0" applyNumberFormat="1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2" borderId="47" xfId="0" applyFont="1" applyFill="1" applyBorder="1" applyAlignment="1">
      <alignment vertical="center" shrinkToFit="1"/>
    </xf>
    <xf numFmtId="0" fontId="29" fillId="2" borderId="46" xfId="0" applyFont="1" applyFill="1" applyBorder="1" applyAlignment="1">
      <alignment vertical="center" shrinkToFit="1"/>
    </xf>
    <xf numFmtId="2" fontId="42" fillId="0" borderId="45" xfId="0" applyNumberFormat="1" applyFont="1" applyBorder="1" applyAlignment="1">
      <alignment horizontal="center" vertical="center"/>
    </xf>
    <xf numFmtId="2" fontId="29" fillId="0" borderId="45" xfId="0" applyNumberFormat="1" applyFont="1" applyBorder="1" applyAlignment="1">
      <alignment horizontal="center" vertical="center"/>
    </xf>
    <xf numFmtId="2" fontId="25" fillId="0" borderId="63" xfId="0" applyNumberFormat="1" applyFont="1" applyBorder="1" applyAlignment="1">
      <alignment horizontal="left" vertical="center"/>
    </xf>
    <xf numFmtId="0" fontId="29" fillId="0" borderId="48" xfId="0" applyFont="1" applyBorder="1" applyAlignment="1">
      <alignment horizontal="center" vertical="center" shrinkToFit="1"/>
    </xf>
    <xf numFmtId="0" fontId="29" fillId="2" borderId="50" xfId="0" applyFont="1" applyFill="1" applyBorder="1" applyAlignment="1">
      <alignment vertical="center" shrinkToFit="1"/>
    </xf>
    <xf numFmtId="0" fontId="29" fillId="2" borderId="49" xfId="0" applyFont="1" applyFill="1" applyBorder="1" applyAlignment="1">
      <alignment vertical="center" shrinkToFit="1"/>
    </xf>
    <xf numFmtId="0" fontId="42" fillId="0" borderId="4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49" fontId="29" fillId="0" borderId="53" xfId="0" applyNumberFormat="1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 shrinkToFit="1"/>
    </xf>
    <xf numFmtId="0" fontId="29" fillId="2" borderId="54" xfId="0" applyFont="1" applyFill="1" applyBorder="1" applyAlignment="1">
      <alignment vertical="center" shrinkToFit="1"/>
    </xf>
    <xf numFmtId="0" fontId="29" fillId="2" borderId="53" xfId="0" applyFont="1" applyFill="1" applyBorder="1" applyAlignment="1">
      <alignment vertical="center" shrinkToFit="1"/>
    </xf>
    <xf numFmtId="0" fontId="42" fillId="0" borderId="52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5" fillId="0" borderId="67" xfId="0" applyFont="1" applyBorder="1" applyAlignment="1">
      <alignment horizontal="left" vertical="center"/>
    </xf>
    <xf numFmtId="0" fontId="42" fillId="0" borderId="45" xfId="0" applyFont="1" applyBorder="1" applyAlignment="1">
      <alignment horizontal="center" vertical="center"/>
    </xf>
    <xf numFmtId="0" fontId="25" fillId="0" borderId="63" xfId="0" applyFont="1" applyBorder="1" applyAlignment="1">
      <alignment horizontal="left" vertical="center"/>
    </xf>
    <xf numFmtId="1" fontId="29" fillId="0" borderId="49" xfId="0" applyNumberFormat="1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39" fillId="2" borderId="50" xfId="0" applyFont="1" applyFill="1" applyBorder="1" applyAlignment="1">
      <alignment vertical="center" shrinkToFit="1"/>
    </xf>
    <xf numFmtId="0" fontId="43" fillId="0" borderId="4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2" fontId="25" fillId="0" borderId="65" xfId="0" applyNumberFormat="1" applyFont="1" applyBorder="1" applyAlignment="1">
      <alignment horizontal="left" vertical="center"/>
    </xf>
    <xf numFmtId="49" fontId="29" fillId="0" borderId="48" xfId="0" applyNumberFormat="1" applyFont="1" applyBorder="1" applyAlignment="1">
      <alignment horizontal="center" vertical="center" shrinkToFit="1"/>
    </xf>
    <xf numFmtId="0" fontId="29" fillId="0" borderId="50" xfId="0" applyFont="1" applyBorder="1" applyAlignment="1">
      <alignment vertical="center" shrinkToFit="1"/>
    </xf>
    <xf numFmtId="0" fontId="29" fillId="0" borderId="49" xfId="0" applyFont="1" applyBorder="1" applyAlignment="1">
      <alignment vertical="center" shrinkToFit="1"/>
    </xf>
    <xf numFmtId="0" fontId="29" fillId="2" borderId="50" xfId="0" applyFont="1" applyFill="1" applyBorder="1" applyAlignment="1">
      <alignment horizontal="left" vertical="center" shrinkToFit="1"/>
    </xf>
    <xf numFmtId="49" fontId="29" fillId="0" borderId="52" xfId="0" applyNumberFormat="1" applyFont="1" applyBorder="1" applyAlignment="1">
      <alignment horizontal="center" vertical="center" shrinkToFit="1"/>
    </xf>
    <xf numFmtId="49" fontId="29" fillId="0" borderId="55" xfId="0" applyNumberFormat="1" applyFont="1" applyBorder="1" applyAlignment="1">
      <alignment horizontal="center" vertical="center" shrinkToFit="1"/>
    </xf>
    <xf numFmtId="0" fontId="29" fillId="0" borderId="47" xfId="0" applyFont="1" applyBorder="1" applyAlignment="1">
      <alignment vertical="center" shrinkToFit="1"/>
    </xf>
    <xf numFmtId="0" fontId="29" fillId="0" borderId="46" xfId="0" applyFont="1" applyBorder="1" applyAlignment="1">
      <alignment vertical="center" shrinkToFit="1"/>
    </xf>
    <xf numFmtId="0" fontId="29" fillId="0" borderId="54" xfId="0" applyFont="1" applyBorder="1" applyAlignment="1">
      <alignment vertical="center" shrinkToFit="1"/>
    </xf>
    <xf numFmtId="0" fontId="29" fillId="0" borderId="53" xfId="0" applyFont="1" applyBorder="1" applyAlignment="1">
      <alignment vertical="center" shrinkToFit="1"/>
    </xf>
    <xf numFmtId="0" fontId="29" fillId="0" borderId="55" xfId="0" applyFont="1" applyBorder="1" applyAlignment="1">
      <alignment horizontal="center" vertical="center" shrinkToFit="1"/>
    </xf>
    <xf numFmtId="0" fontId="29" fillId="0" borderId="56" xfId="0" applyFont="1" applyBorder="1" applyAlignment="1">
      <alignment vertical="center" shrinkToFit="1"/>
    </xf>
    <xf numFmtId="0" fontId="29" fillId="0" borderId="57" xfId="0" applyFont="1" applyBorder="1" applyAlignment="1">
      <alignment vertical="center" shrinkToFit="1"/>
    </xf>
    <xf numFmtId="0" fontId="25" fillId="0" borderId="69" xfId="0" applyFont="1" applyBorder="1" applyAlignment="1">
      <alignment horizontal="left" vertical="center"/>
    </xf>
    <xf numFmtId="0" fontId="39" fillId="0" borderId="49" xfId="0" applyFont="1" applyBorder="1" applyAlignment="1">
      <alignment vertical="center" shrinkToFit="1"/>
    </xf>
    <xf numFmtId="2" fontId="43" fillId="0" borderId="48" xfId="0" applyNumberFormat="1" applyFont="1" applyBorder="1" applyAlignment="1">
      <alignment horizontal="center" vertical="center"/>
    </xf>
    <xf numFmtId="2" fontId="30" fillId="0" borderId="65" xfId="0" applyNumberFormat="1" applyFont="1" applyBorder="1" applyAlignment="1">
      <alignment horizontal="left" vertical="center"/>
    </xf>
    <xf numFmtId="0" fontId="39" fillId="0" borderId="52" xfId="0" applyFont="1" applyBorder="1" applyAlignment="1">
      <alignment horizontal="center" vertical="center" shrinkToFit="1"/>
    </xf>
    <xf numFmtId="0" fontId="39" fillId="0" borderId="53" xfId="0" applyFont="1" applyBorder="1" applyAlignment="1">
      <alignment vertical="center" shrinkToFit="1"/>
    </xf>
    <xf numFmtId="2" fontId="43" fillId="0" borderId="52" xfId="0" applyNumberFormat="1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2" fontId="30" fillId="0" borderId="67" xfId="0" applyNumberFormat="1" applyFont="1" applyBorder="1" applyAlignment="1">
      <alignment horizontal="left" vertical="center"/>
    </xf>
    <xf numFmtId="0" fontId="39" fillId="0" borderId="55" xfId="0" applyFont="1" applyBorder="1" applyAlignment="1">
      <alignment horizontal="center" vertical="center" shrinkToFit="1"/>
    </xf>
    <xf numFmtId="0" fontId="39" fillId="0" borderId="57" xfId="0" applyFont="1" applyBorder="1" applyAlignment="1">
      <alignment vertical="center" shrinkToFit="1"/>
    </xf>
    <xf numFmtId="0" fontId="43" fillId="0" borderId="55" xfId="0" applyFont="1" applyBorder="1" applyAlignment="1">
      <alignment horizontal="center" vertical="center"/>
    </xf>
    <xf numFmtId="2" fontId="39" fillId="0" borderId="45" xfId="0" applyNumberFormat="1" applyFont="1" applyBorder="1" applyAlignment="1">
      <alignment horizontal="center" vertical="center"/>
    </xf>
    <xf numFmtId="0" fontId="30" fillId="0" borderId="69" xfId="0" applyFont="1" applyBorder="1" applyAlignment="1">
      <alignment horizontal="left" vertical="center"/>
    </xf>
    <xf numFmtId="0" fontId="43" fillId="0" borderId="52" xfId="0" applyFont="1" applyBorder="1" applyAlignment="1">
      <alignment horizontal="center" vertical="center"/>
    </xf>
    <xf numFmtId="0" fontId="30" fillId="0" borderId="67" xfId="0" applyFont="1" applyBorder="1" applyAlignment="1">
      <alignment horizontal="left" vertical="center"/>
    </xf>
    <xf numFmtId="0" fontId="25" fillId="0" borderId="92" xfId="0" applyFont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 shrinkToFit="1"/>
    </xf>
    <xf numFmtId="0" fontId="39" fillId="0" borderId="92" xfId="0" applyFont="1" applyBorder="1" applyAlignment="1">
      <alignment horizontal="center" vertical="center" shrinkToFit="1"/>
    </xf>
    <xf numFmtId="0" fontId="39" fillId="0" borderId="93" xfId="0" applyFont="1" applyBorder="1" applyAlignment="1">
      <alignment vertical="center" shrinkToFit="1"/>
    </xf>
    <xf numFmtId="0" fontId="39" fillId="0" borderId="94" xfId="0" applyFont="1" applyBorder="1" applyAlignment="1">
      <alignment vertical="center" shrinkToFit="1"/>
    </xf>
    <xf numFmtId="0" fontId="43" fillId="0" borderId="92" xfId="0" applyFont="1" applyBorder="1" applyAlignment="1">
      <alignment horizontal="center" vertical="center"/>
    </xf>
    <xf numFmtId="2" fontId="39" fillId="0" borderId="92" xfId="0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2" fontId="25" fillId="0" borderId="67" xfId="0" applyNumberFormat="1" applyFont="1" applyBorder="1" applyAlignment="1">
      <alignment horizontal="center" vertical="center"/>
    </xf>
    <xf numFmtId="0" fontId="25" fillId="0" borderId="95" xfId="0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2" fontId="25" fillId="0" borderId="96" xfId="0" applyNumberFormat="1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 shrinkToFit="1"/>
    </xf>
    <xf numFmtId="0" fontId="13" fillId="3" borderId="0" xfId="0" applyFont="1" applyFill="1" applyAlignment="1">
      <alignment vertical="center"/>
    </xf>
    <xf numFmtId="0" fontId="22" fillId="0" borderId="98" xfId="0" applyFont="1" applyBorder="1" applyAlignment="1">
      <alignment horizontal="center" vertical="center" shrinkToFit="1"/>
    </xf>
    <xf numFmtId="0" fontId="22" fillId="0" borderId="99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2" fontId="29" fillId="0" borderId="48" xfId="0" applyNumberFormat="1" applyFont="1" applyBorder="1" applyAlignment="1">
      <alignment horizontal="center" vertical="center"/>
    </xf>
    <xf numFmtId="2" fontId="29" fillId="0" borderId="64" xfId="0" applyNumberFormat="1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2" fontId="29" fillId="0" borderId="62" xfId="0" applyNumberFormat="1" applyFont="1" applyBorder="1" applyAlignment="1">
      <alignment horizontal="center" vertical="center"/>
    </xf>
    <xf numFmtId="2" fontId="29" fillId="0" borderId="52" xfId="0" applyNumberFormat="1" applyFont="1" applyBorder="1" applyAlignment="1">
      <alignment horizontal="center" vertical="center"/>
    </xf>
    <xf numFmtId="2" fontId="29" fillId="0" borderId="66" xfId="0" applyNumberFormat="1" applyFont="1" applyBorder="1" applyAlignment="1">
      <alignment horizontal="center" vertical="center"/>
    </xf>
    <xf numFmtId="1" fontId="29" fillId="0" borderId="57" xfId="0" applyNumberFormat="1" applyFont="1" applyBorder="1" applyAlignment="1">
      <alignment horizontal="center" vertical="center" shrinkToFit="1"/>
    </xf>
    <xf numFmtId="1" fontId="29" fillId="0" borderId="48" xfId="0" applyNumberFormat="1" applyFont="1" applyBorder="1" applyAlignment="1">
      <alignment horizontal="center" vertical="center" shrinkToFit="1"/>
    </xf>
    <xf numFmtId="2" fontId="39" fillId="0" borderId="48" xfId="0" applyNumberFormat="1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49" fontId="29" fillId="0" borderId="88" xfId="0" applyNumberFormat="1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87" xfId="0" applyFont="1" applyBorder="1" applyAlignment="1">
      <alignment vertical="center" shrinkToFit="1"/>
    </xf>
    <xf numFmtId="0" fontId="29" fillId="0" borderId="88" xfId="0" applyFont="1" applyBorder="1" applyAlignment="1">
      <alignment vertical="center" shrinkToFit="1"/>
    </xf>
    <xf numFmtId="0" fontId="29" fillId="0" borderId="86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/>
    </xf>
    <xf numFmtId="0" fontId="29" fillId="0" borderId="50" xfId="0" applyFont="1" applyBorder="1" applyAlignment="1">
      <alignment horizontal="left" vertical="center" shrinkToFit="1"/>
    </xf>
    <xf numFmtId="1" fontId="29" fillId="0" borderId="52" xfId="0" applyNumberFormat="1" applyFont="1" applyBorder="1" applyAlignment="1">
      <alignment horizontal="center" vertical="center" shrinkToFit="1"/>
    </xf>
    <xf numFmtId="1" fontId="39" fillId="0" borderId="45" xfId="0" applyNumberFormat="1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center" vertical="center" shrinkToFit="1"/>
    </xf>
    <xf numFmtId="0" fontId="39" fillId="0" borderId="46" xfId="0" applyFont="1" applyBorder="1" applyAlignment="1">
      <alignment vertical="center" shrinkToFit="1"/>
    </xf>
    <xf numFmtId="0" fontId="31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5" fillId="0" borderId="62" xfId="0" applyFont="1" applyBorder="1" applyAlignment="1">
      <alignment horizontal="center" vertical="center"/>
    </xf>
    <xf numFmtId="2" fontId="25" fillId="0" borderId="64" xfId="0" applyNumberFormat="1" applyFont="1" applyBorder="1" applyAlignment="1">
      <alignment horizontal="center" vertical="center"/>
    </xf>
    <xf numFmtId="2" fontId="25" fillId="0" borderId="66" xfId="0" applyNumberFormat="1" applyFont="1" applyBorder="1" applyAlignment="1">
      <alignment horizontal="center" vertical="center"/>
    </xf>
    <xf numFmtId="2" fontId="25" fillId="0" borderId="67" xfId="0" applyNumberFormat="1" applyFont="1" applyBorder="1" applyAlignment="1">
      <alignment horizontal="left" vertical="center"/>
    </xf>
    <xf numFmtId="0" fontId="25" fillId="0" borderId="68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5" fillId="0" borderId="90" xfId="0" applyFont="1" applyBorder="1" applyAlignment="1">
      <alignment horizontal="left" vertical="center"/>
    </xf>
    <xf numFmtId="0" fontId="25" fillId="0" borderId="90" xfId="0" applyFont="1" applyBorder="1" applyAlignment="1">
      <alignment horizontal="center" vertical="center"/>
    </xf>
    <xf numFmtId="0" fontId="25" fillId="0" borderId="90" xfId="0" applyFont="1" applyBorder="1" applyAlignment="1">
      <alignment vertical="center"/>
    </xf>
    <xf numFmtId="0" fontId="30" fillId="0" borderId="63" xfId="0" applyFont="1" applyBorder="1" applyAlignment="1">
      <alignment horizontal="left" vertical="center"/>
    </xf>
    <xf numFmtId="0" fontId="25" fillId="0" borderId="101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5" fillId="0" borderId="47" xfId="0" applyFont="1" applyBorder="1" applyAlignment="1">
      <alignment vertical="center" shrinkToFit="1"/>
    </xf>
    <xf numFmtId="0" fontId="25" fillId="0" borderId="46" xfId="0" applyFont="1" applyBorder="1" applyAlignment="1">
      <alignment vertical="center" shrinkToFit="1"/>
    </xf>
    <xf numFmtId="0" fontId="25" fillId="0" borderId="102" xfId="0" applyFont="1" applyBorder="1" applyAlignment="1">
      <alignment horizontal="center" vertical="center"/>
    </xf>
    <xf numFmtId="2" fontId="25" fillId="0" borderId="48" xfId="0" applyNumberFormat="1" applyFont="1" applyBorder="1" applyAlignment="1">
      <alignment horizontal="center" vertical="center"/>
    </xf>
    <xf numFmtId="2" fontId="25" fillId="0" borderId="51" xfId="0" applyNumberFormat="1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shrinkToFit="1"/>
    </xf>
    <xf numFmtId="0" fontId="25" fillId="0" borderId="54" xfId="0" applyFont="1" applyBorder="1" applyAlignment="1">
      <alignment vertical="center" shrinkToFit="1"/>
    </xf>
    <xf numFmtId="0" fontId="25" fillId="0" borderId="53" xfId="0" applyFont="1" applyBorder="1" applyAlignment="1">
      <alignment vertical="center" shrinkToFit="1"/>
    </xf>
    <xf numFmtId="2" fontId="25" fillId="0" borderId="52" xfId="0" applyNumberFormat="1" applyFont="1" applyBorder="1" applyAlignment="1">
      <alignment horizontal="center" vertical="center"/>
    </xf>
    <xf numFmtId="2" fontId="25" fillId="0" borderId="91" xfId="0" applyNumberFormat="1" applyFont="1" applyBorder="1" applyAlignment="1">
      <alignment horizontal="center" vertical="center"/>
    </xf>
    <xf numFmtId="0" fontId="25" fillId="0" borderId="54" xfId="0" applyFont="1" applyBorder="1" applyAlignment="1">
      <alignment horizontal="left" vertical="center" shrinkToFit="1"/>
    </xf>
    <xf numFmtId="0" fontId="25" fillId="0" borderId="91" xfId="0" applyFont="1" applyBorder="1" applyAlignment="1">
      <alignment horizontal="center" vertical="center"/>
    </xf>
    <xf numFmtId="49" fontId="25" fillId="0" borderId="45" xfId="0" applyNumberFormat="1" applyFont="1" applyBorder="1" applyAlignment="1">
      <alignment horizontal="center" vertical="center" shrinkToFit="1"/>
    </xf>
    <xf numFmtId="2" fontId="25" fillId="0" borderId="102" xfId="0" applyNumberFormat="1" applyFont="1" applyBorder="1" applyAlignment="1">
      <alignment horizontal="center" vertical="center"/>
    </xf>
    <xf numFmtId="49" fontId="25" fillId="0" borderId="48" xfId="0" applyNumberFormat="1" applyFont="1" applyBorder="1" applyAlignment="1">
      <alignment horizontal="center" vertical="center" shrinkToFit="1"/>
    </xf>
    <xf numFmtId="49" fontId="25" fillId="0" borderId="52" xfId="0" applyNumberFormat="1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/>
    </xf>
    <xf numFmtId="49" fontId="25" fillId="0" borderId="57" xfId="0" applyNumberFormat="1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103" xfId="0" applyFont="1" applyBorder="1" applyAlignment="1">
      <alignment horizontal="center" vertical="center"/>
    </xf>
    <xf numFmtId="1" fontId="25" fillId="0" borderId="49" xfId="0" applyNumberFormat="1" applyFont="1" applyBorder="1" applyAlignment="1">
      <alignment horizontal="center" vertical="center" shrinkToFit="1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1" fontId="25" fillId="0" borderId="55" xfId="0" applyNumberFormat="1" applyFont="1" applyBorder="1" applyAlignment="1">
      <alignment horizontal="center" vertical="center" shrinkToFit="1"/>
    </xf>
    <xf numFmtId="1" fontId="25" fillId="0" borderId="48" xfId="0" applyNumberFormat="1" applyFont="1" applyBorder="1" applyAlignment="1">
      <alignment horizontal="center" vertical="center" shrinkToFit="1"/>
    </xf>
    <xf numFmtId="1" fontId="25" fillId="0" borderId="52" xfId="0" applyNumberFormat="1" applyFont="1" applyBorder="1" applyAlignment="1">
      <alignment horizontal="center" vertical="center" shrinkToFit="1"/>
    </xf>
    <xf numFmtId="2" fontId="25" fillId="0" borderId="103" xfId="0" applyNumberFormat="1" applyFont="1" applyBorder="1" applyAlignment="1">
      <alignment horizontal="center" vertical="center"/>
    </xf>
    <xf numFmtId="0" fontId="39" fillId="0" borderId="103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91" xfId="0" applyFont="1" applyBorder="1" applyAlignment="1">
      <alignment horizontal="center" vertical="center"/>
    </xf>
    <xf numFmtId="2" fontId="39" fillId="0" borderId="52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" fontId="33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25" fillId="0" borderId="62" xfId="0" applyFont="1" applyBorder="1" applyAlignment="1">
      <alignment horizontal="left" vertical="center"/>
    </xf>
    <xf numFmtId="2" fontId="25" fillId="0" borderId="64" xfId="0" applyNumberFormat="1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2" fontId="25" fillId="0" borderId="66" xfId="0" applyNumberFormat="1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2" fontId="25" fillId="0" borderId="62" xfId="0" applyNumberFormat="1" applyFont="1" applyBorder="1" applyAlignment="1">
      <alignment horizontal="left" vertical="center"/>
    </xf>
    <xf numFmtId="0" fontId="25" fillId="0" borderId="68" xfId="0" applyFont="1" applyBorder="1" applyAlignment="1">
      <alignment horizontal="left" vertical="center"/>
    </xf>
    <xf numFmtId="0" fontId="40" fillId="0" borderId="64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65" xfId="0" applyFont="1" applyBorder="1" applyAlignment="1">
      <alignment vertical="center"/>
    </xf>
    <xf numFmtId="0" fontId="30" fillId="0" borderId="64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22" fillId="0" borderId="104" xfId="0" applyFont="1" applyBorder="1" applyAlignment="1">
      <alignment horizontal="left" vertical="center" shrinkToFit="1"/>
    </xf>
    <xf numFmtId="0" fontId="40" fillId="0" borderId="76" xfId="0" applyFont="1" applyBorder="1" applyAlignment="1">
      <alignment horizontal="center" vertical="center" shrinkToFit="1"/>
    </xf>
    <xf numFmtId="0" fontId="37" fillId="2" borderId="47" xfId="0" applyFont="1" applyFill="1" applyBorder="1" applyAlignment="1">
      <alignment vertical="center" shrinkToFit="1"/>
    </xf>
    <xf numFmtId="0" fontId="37" fillId="2" borderId="50" xfId="0" applyFont="1" applyFill="1" applyBorder="1" applyAlignment="1">
      <alignment vertical="center" shrinkToFit="1"/>
    </xf>
    <xf numFmtId="49" fontId="37" fillId="0" borderId="49" xfId="0" applyNumberFormat="1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shrinkToFit="1"/>
    </xf>
    <xf numFmtId="0" fontId="37" fillId="0" borderId="49" xfId="0" applyFont="1" applyBorder="1" applyAlignment="1">
      <alignment vertical="center" shrinkToFit="1"/>
    </xf>
    <xf numFmtId="0" fontId="37" fillId="0" borderId="48" xfId="0" applyFont="1" applyBorder="1" applyAlignment="1">
      <alignment horizontal="center" vertical="center"/>
    </xf>
    <xf numFmtId="0" fontId="37" fillId="2" borderId="54" xfId="0" applyFont="1" applyFill="1" applyBorder="1" applyAlignment="1">
      <alignment vertical="center" shrinkToFit="1"/>
    </xf>
    <xf numFmtId="0" fontId="39" fillId="2" borderId="47" xfId="0" applyFont="1" applyFill="1" applyBorder="1" applyAlignment="1">
      <alignment horizontal="left" vertical="center" shrinkToFit="1"/>
    </xf>
    <xf numFmtId="1" fontId="37" fillId="2" borderId="52" xfId="0" applyNumberFormat="1" applyFont="1" applyFill="1" applyBorder="1" applyAlignment="1">
      <alignment horizontal="center" vertical="center" shrinkToFit="1"/>
    </xf>
    <xf numFmtId="1" fontId="37" fillId="2" borderId="45" xfId="0" applyNumberFormat="1" applyFont="1" applyFill="1" applyBorder="1" applyAlignment="1">
      <alignment horizontal="center" vertical="center" shrinkToFit="1"/>
    </xf>
    <xf numFmtId="49" fontId="37" fillId="2" borderId="55" xfId="0" applyNumberFormat="1" applyFont="1" applyFill="1" applyBorder="1" applyAlignment="1">
      <alignment horizontal="center" vertical="center" shrinkToFit="1"/>
    </xf>
    <xf numFmtId="0" fontId="37" fillId="2" borderId="56" xfId="0" applyFont="1" applyFill="1" applyBorder="1" applyAlignment="1">
      <alignment vertical="center" shrinkToFit="1"/>
    </xf>
    <xf numFmtId="49" fontId="37" fillId="2" borderId="52" xfId="0" applyNumberFormat="1" applyFont="1" applyFill="1" applyBorder="1" applyAlignment="1">
      <alignment horizontal="center" vertical="center" shrinkToFit="1"/>
    </xf>
    <xf numFmtId="49" fontId="37" fillId="2" borderId="45" xfId="0" applyNumberFormat="1" applyFont="1" applyFill="1" applyBorder="1" applyAlignment="1">
      <alignment horizontal="center" vertical="center" shrinkToFit="1"/>
    </xf>
    <xf numFmtId="49" fontId="37" fillId="2" borderId="57" xfId="0" applyNumberFormat="1" applyFont="1" applyFill="1" applyBorder="1" applyAlignment="1">
      <alignment horizontal="center" vertical="center" shrinkToFit="1"/>
    </xf>
    <xf numFmtId="0" fontId="37" fillId="2" borderId="83" xfId="0" applyFont="1" applyFill="1" applyBorder="1" applyAlignment="1">
      <alignment horizontal="left" vertical="center"/>
    </xf>
    <xf numFmtId="49" fontId="41" fillId="2" borderId="46" xfId="0" applyNumberFormat="1" applyFont="1" applyFill="1" applyBorder="1" applyAlignment="1">
      <alignment horizontal="center" vertical="center" shrinkToFit="1"/>
    </xf>
    <xf numFmtId="0" fontId="41" fillId="2" borderId="45" xfId="0" applyFont="1" applyFill="1" applyBorder="1" applyAlignment="1">
      <alignment horizontal="center" vertical="center" shrinkToFit="1"/>
    </xf>
    <xf numFmtId="0" fontId="41" fillId="2" borderId="47" xfId="0" applyFont="1" applyFill="1" applyBorder="1" applyAlignment="1">
      <alignment vertical="center" shrinkToFit="1"/>
    </xf>
    <xf numFmtId="0" fontId="41" fillId="2" borderId="46" xfId="0" applyFont="1" applyFill="1" applyBorder="1" applyAlignment="1">
      <alignment vertical="center" shrinkToFit="1"/>
    </xf>
    <xf numFmtId="0" fontId="41" fillId="2" borderId="45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vertical="center" shrinkToFit="1"/>
    </xf>
    <xf numFmtId="0" fontId="41" fillId="2" borderId="48" xfId="0" applyFont="1" applyFill="1" applyBorder="1" applyAlignment="1">
      <alignment horizontal="center" vertical="center"/>
    </xf>
    <xf numFmtId="0" fontId="37" fillId="2" borderId="85" xfId="0" applyFont="1" applyFill="1" applyBorder="1" applyAlignment="1">
      <alignment horizontal="left" vertical="center"/>
    </xf>
    <xf numFmtId="0" fontId="41" fillId="0" borderId="48" xfId="0" applyFont="1" applyBorder="1" applyAlignment="1">
      <alignment horizontal="center" vertical="center"/>
    </xf>
    <xf numFmtId="0" fontId="39" fillId="2" borderId="54" xfId="0" applyFont="1" applyFill="1" applyBorder="1" applyAlignment="1">
      <alignment vertical="center" shrinkToFit="1"/>
    </xf>
    <xf numFmtId="0" fontId="41" fillId="2" borderId="63" xfId="0" applyFont="1" applyFill="1" applyBorder="1" applyAlignment="1">
      <alignment horizontal="center" vertical="center"/>
    </xf>
    <xf numFmtId="0" fontId="41" fillId="2" borderId="63" xfId="0" applyFont="1" applyFill="1" applyBorder="1" applyAlignment="1">
      <alignment vertical="center"/>
    </xf>
    <xf numFmtId="2" fontId="41" fillId="2" borderId="67" xfId="0" applyNumberFormat="1" applyFont="1" applyFill="1" applyBorder="1" applyAlignment="1">
      <alignment horizontal="center" vertical="center"/>
    </xf>
    <xf numFmtId="0" fontId="41" fillId="2" borderId="67" xfId="0" applyFont="1" applyFill="1" applyBorder="1" applyAlignment="1">
      <alignment vertical="center"/>
    </xf>
    <xf numFmtId="2" fontId="41" fillId="2" borderId="63" xfId="0" applyNumberFormat="1" applyFont="1" applyFill="1" applyBorder="1" applyAlignment="1">
      <alignment horizontal="center" vertical="center"/>
    </xf>
    <xf numFmtId="0" fontId="41" fillId="2" borderId="74" xfId="0" applyFont="1" applyFill="1" applyBorder="1" applyAlignment="1">
      <alignment horizontal="center" vertical="center" shrinkToFit="1"/>
    </xf>
    <xf numFmtId="0" fontId="37" fillId="2" borderId="101" xfId="0" applyFont="1" applyFill="1" applyBorder="1" applyAlignment="1">
      <alignment horizontal="center" vertical="center" shrinkToFit="1"/>
    </xf>
    <xf numFmtId="0" fontId="41" fillId="2" borderId="80" xfId="0" applyFont="1" applyFill="1" applyBorder="1" applyAlignment="1">
      <alignment horizontal="center" vertical="center" shrinkToFit="1"/>
    </xf>
    <xf numFmtId="0" fontId="29" fillId="0" borderId="73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2" fontId="29" fillId="0" borderId="75" xfId="0" applyNumberFormat="1" applyFont="1" applyBorder="1" applyAlignment="1">
      <alignment horizontal="center" vertical="center"/>
    </xf>
    <xf numFmtId="2" fontId="25" fillId="0" borderId="83" xfId="0" applyNumberFormat="1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49" fontId="29" fillId="2" borderId="49" xfId="0" applyNumberFormat="1" applyFont="1" applyFill="1" applyBorder="1" applyAlignment="1">
      <alignment horizontal="center" vertical="center" shrinkToFit="1"/>
    </xf>
    <xf numFmtId="0" fontId="29" fillId="2" borderId="48" xfId="0" applyFont="1" applyFill="1" applyBorder="1" applyAlignment="1">
      <alignment horizontal="center" vertical="center" shrinkToFit="1"/>
    </xf>
    <xf numFmtId="0" fontId="25" fillId="0" borderId="83" xfId="0" applyFont="1" applyBorder="1" applyAlignment="1">
      <alignment horizontal="left" vertical="center"/>
    </xf>
    <xf numFmtId="1" fontId="29" fillId="0" borderId="53" xfId="0" applyNumberFormat="1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49" fontId="39" fillId="0" borderId="49" xfId="0" applyNumberFormat="1" applyFont="1" applyBorder="1" applyAlignment="1">
      <alignment horizontal="center" vertical="center" shrinkToFit="1"/>
    </xf>
    <xf numFmtId="0" fontId="39" fillId="0" borderId="75" xfId="0" applyFont="1" applyBorder="1" applyAlignment="1">
      <alignment horizontal="center" vertical="center"/>
    </xf>
    <xf numFmtId="2" fontId="39" fillId="0" borderId="75" xfId="0" applyNumberFormat="1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30" fillId="0" borderId="84" xfId="0" applyFont="1" applyBorder="1" applyAlignment="1">
      <alignment horizontal="left" vertical="center"/>
    </xf>
    <xf numFmtId="49" fontId="29" fillId="0" borderId="45" xfId="0" applyNumberFormat="1" applyFont="1" applyBorder="1" applyAlignment="1">
      <alignment horizontal="center" vertical="center" shrinkToFit="1"/>
    </xf>
    <xf numFmtId="2" fontId="25" fillId="0" borderId="82" xfId="0" applyNumberFormat="1" applyFont="1" applyBorder="1" applyAlignment="1">
      <alignment horizontal="center" vertical="center"/>
    </xf>
    <xf numFmtId="1" fontId="29" fillId="0" borderId="55" xfId="0" applyNumberFormat="1" applyFont="1" applyBorder="1" applyAlignment="1">
      <alignment horizontal="center" vertical="center" shrinkToFit="1"/>
    </xf>
    <xf numFmtId="1" fontId="49" fillId="0" borderId="52" xfId="0" applyNumberFormat="1" applyFont="1" applyBorder="1" applyAlignment="1">
      <alignment horizontal="center" vertical="center" shrinkToFit="1"/>
    </xf>
    <xf numFmtId="0" fontId="49" fillId="0" borderId="52" xfId="0" applyFont="1" applyBorder="1" applyAlignment="1">
      <alignment horizontal="center" vertical="center" shrinkToFit="1"/>
    </xf>
    <xf numFmtId="0" fontId="49" fillId="0" borderId="54" xfId="0" applyFont="1" applyBorder="1" applyAlignment="1">
      <alignment vertical="center" shrinkToFit="1"/>
    </xf>
    <xf numFmtId="0" fontId="49" fillId="0" borderId="53" xfId="0" applyFont="1" applyBorder="1" applyAlignment="1">
      <alignment vertical="center" shrinkToFit="1"/>
    </xf>
    <xf numFmtId="0" fontId="49" fillId="0" borderId="77" xfId="0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 shrinkToFit="1"/>
    </xf>
    <xf numFmtId="0" fontId="29" fillId="0" borderId="67" xfId="0" applyFont="1" applyBorder="1" applyAlignment="1">
      <alignment horizontal="center" vertical="center"/>
    </xf>
    <xf numFmtId="0" fontId="22" fillId="0" borderId="105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2" fontId="25" fillId="0" borderId="107" xfId="0" applyNumberFormat="1" applyFont="1" applyBorder="1" applyAlignment="1">
      <alignment horizontal="center" vertical="center"/>
    </xf>
    <xf numFmtId="2" fontId="37" fillId="2" borderId="75" xfId="0" applyNumberFormat="1" applyFont="1" applyFill="1" applyBorder="1" applyAlignment="1">
      <alignment horizontal="center" vertical="center"/>
    </xf>
    <xf numFmtId="2" fontId="25" fillId="0" borderId="84" xfId="0" applyNumberFormat="1" applyFont="1" applyBorder="1" applyAlignment="1">
      <alignment horizontal="center" vertical="center"/>
    </xf>
    <xf numFmtId="0" fontId="30" fillId="0" borderId="83" xfId="0" applyFont="1" applyBorder="1" applyAlignment="1">
      <alignment horizontal="left" vertical="center"/>
    </xf>
    <xf numFmtId="0" fontId="29" fillId="0" borderId="83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89" xfId="0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/>
    </xf>
    <xf numFmtId="0" fontId="29" fillId="0" borderId="82" xfId="0" applyFont="1" applyBorder="1" applyAlignment="1">
      <alignment horizontal="center" vertical="center"/>
    </xf>
    <xf numFmtId="0" fontId="29" fillId="0" borderId="63" xfId="0" applyFont="1" applyBorder="1" applyAlignment="1">
      <alignment horizontal="left" vertical="center"/>
    </xf>
    <xf numFmtId="0" fontId="29" fillId="0" borderId="83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69" xfId="0" applyFont="1" applyBorder="1" applyAlignment="1">
      <alignment horizontal="left" vertical="center"/>
    </xf>
    <xf numFmtId="2" fontId="29" fillId="0" borderId="83" xfId="0" applyNumberFormat="1" applyFont="1" applyBorder="1" applyAlignment="1">
      <alignment horizontal="center" vertical="center"/>
    </xf>
    <xf numFmtId="2" fontId="29" fillId="0" borderId="65" xfId="0" applyNumberFormat="1" applyFont="1" applyBorder="1" applyAlignment="1">
      <alignment horizontal="left" vertical="center"/>
    </xf>
    <xf numFmtId="0" fontId="31" fillId="0" borderId="83" xfId="0" applyFont="1" applyBorder="1" applyAlignment="1">
      <alignment horizontal="left" vertical="center"/>
    </xf>
    <xf numFmtId="0" fontId="25" fillId="0" borderId="89" xfId="0" applyFont="1" applyBorder="1" applyAlignment="1">
      <alignment horizontal="center" vertical="center"/>
    </xf>
    <xf numFmtId="0" fontId="40" fillId="2" borderId="65" xfId="0" applyFont="1" applyFill="1" applyBorder="1" applyAlignment="1">
      <alignment horizontal="left" vertical="center"/>
    </xf>
    <xf numFmtId="0" fontId="29" fillId="0" borderId="65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2" fontId="29" fillId="0" borderId="65" xfId="0" applyNumberFormat="1" applyFont="1" applyBorder="1" applyAlignment="1">
      <alignment horizontal="center" vertical="center"/>
    </xf>
    <xf numFmtId="2" fontId="25" fillId="0" borderId="90" xfId="0" applyNumberFormat="1" applyFont="1" applyBorder="1" applyAlignment="1">
      <alignment horizontal="center" vertical="center"/>
    </xf>
    <xf numFmtId="2" fontId="25" fillId="0" borderId="85" xfId="0" applyNumberFormat="1" applyFont="1" applyBorder="1" applyAlignment="1">
      <alignment horizontal="center" vertical="center"/>
    </xf>
    <xf numFmtId="2" fontId="25" fillId="0" borderId="69" xfId="0" applyNumberFormat="1" applyFont="1" applyBorder="1" applyAlignment="1">
      <alignment horizontal="left" vertical="center"/>
    </xf>
    <xf numFmtId="2" fontId="25" fillId="2" borderId="83" xfId="0" applyNumberFormat="1" applyFont="1" applyFill="1" applyBorder="1" applyAlignment="1">
      <alignment horizontal="center" vertical="center"/>
    </xf>
    <xf numFmtId="2" fontId="25" fillId="2" borderId="65" xfId="0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2" fontId="25" fillId="2" borderId="65" xfId="0" applyNumberFormat="1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vertical="center"/>
    </xf>
    <xf numFmtId="0" fontId="25" fillId="2" borderId="76" xfId="0" applyFont="1" applyFill="1" applyBorder="1" applyAlignment="1">
      <alignment horizontal="center" vertical="center" shrinkToFit="1"/>
    </xf>
    <xf numFmtId="49" fontId="51" fillId="0" borderId="0" xfId="0" applyNumberFormat="1" applyFont="1" applyAlignment="1">
      <alignment horizontal="left" vertical="center"/>
    </xf>
    <xf numFmtId="49" fontId="52" fillId="0" borderId="0" xfId="0" applyNumberFormat="1" applyFont="1" applyAlignment="1">
      <alignment horizontal="left" vertical="center"/>
    </xf>
    <xf numFmtId="49" fontId="53" fillId="0" borderId="0" xfId="0" applyNumberFormat="1" applyFont="1" applyAlignment="1">
      <alignment horizontal="left" vertical="center"/>
    </xf>
    <xf numFmtId="0" fontId="54" fillId="0" borderId="0" xfId="0" applyFont="1" applyAlignment="1">
      <alignment vertical="center"/>
    </xf>
    <xf numFmtId="2" fontId="31" fillId="0" borderId="83" xfId="0" applyNumberFormat="1" applyFont="1" applyBorder="1" applyAlignment="1">
      <alignment horizontal="left" vertical="center"/>
    </xf>
    <xf numFmtId="0" fontId="29" fillId="0" borderId="46" xfId="0" applyFont="1" applyBorder="1" applyAlignment="1">
      <alignment horizontal="center" vertical="center" shrinkToFit="1"/>
    </xf>
    <xf numFmtId="2" fontId="29" fillId="0" borderId="63" xfId="0" applyNumberFormat="1" applyFont="1" applyBorder="1" applyAlignment="1">
      <alignment horizontal="left" vertical="center"/>
    </xf>
    <xf numFmtId="0" fontId="25" fillId="2" borderId="84" xfId="0" applyFont="1" applyFill="1" applyBorder="1" applyAlignment="1">
      <alignment horizontal="center" vertical="center"/>
    </xf>
    <xf numFmtId="0" fontId="30" fillId="2" borderId="67" xfId="0" applyFont="1" applyFill="1" applyBorder="1" applyAlignment="1">
      <alignment horizontal="left" vertical="center"/>
    </xf>
    <xf numFmtId="49" fontId="37" fillId="0" borderId="0" xfId="0" applyNumberFormat="1" applyFont="1" applyAlignment="1">
      <alignment horizontal="center" vertical="center" shrinkToFit="1"/>
    </xf>
    <xf numFmtId="0" fontId="55" fillId="0" borderId="0" xfId="0" applyFont="1" applyAlignment="1">
      <alignment vertical="center"/>
    </xf>
    <xf numFmtId="49" fontId="40" fillId="2" borderId="49" xfId="0" applyNumberFormat="1" applyFont="1" applyFill="1" applyBorder="1" applyAlignment="1">
      <alignment horizontal="center" vertical="center" shrinkToFit="1"/>
    </xf>
    <xf numFmtId="0" fontId="40" fillId="2" borderId="48" xfId="0" applyFont="1" applyFill="1" applyBorder="1" applyAlignment="1">
      <alignment horizontal="center" vertical="center" shrinkToFit="1"/>
    </xf>
    <xf numFmtId="0" fontId="40" fillId="0" borderId="50" xfId="0" applyFont="1" applyBorder="1" applyAlignment="1">
      <alignment vertical="center" shrinkToFit="1"/>
    </xf>
    <xf numFmtId="0" fontId="40" fillId="2" borderId="49" xfId="0" applyFont="1" applyFill="1" applyBorder="1" applyAlignment="1">
      <alignment vertical="center" shrinkToFit="1"/>
    </xf>
    <xf numFmtId="2" fontId="40" fillId="2" borderId="48" xfId="0" applyNumberFormat="1" applyFont="1" applyFill="1" applyBorder="1" applyAlignment="1">
      <alignment horizontal="center" vertical="center"/>
    </xf>
    <xf numFmtId="0" fontId="29" fillId="2" borderId="67" xfId="0" applyFont="1" applyFill="1" applyBorder="1" applyAlignment="1">
      <alignment horizontal="center" vertical="center"/>
    </xf>
    <xf numFmtId="1" fontId="29" fillId="0" borderId="46" xfId="0" applyNumberFormat="1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center" vertical="center"/>
    </xf>
    <xf numFmtId="2" fontId="29" fillId="0" borderId="84" xfId="0" applyNumberFormat="1" applyFont="1" applyBorder="1" applyAlignment="1">
      <alignment horizontal="center" vertical="center"/>
    </xf>
    <xf numFmtId="1" fontId="29" fillId="0" borderId="45" xfId="0" applyNumberFormat="1" applyFont="1" applyBorder="1" applyAlignment="1">
      <alignment horizontal="center" vertical="center" shrinkToFit="1"/>
    </xf>
    <xf numFmtId="0" fontId="30" fillId="0" borderId="82" xfId="0" applyFont="1" applyBorder="1" applyAlignment="1">
      <alignment horizontal="left" vertical="center"/>
    </xf>
    <xf numFmtId="0" fontId="56" fillId="0" borderId="85" xfId="0" applyFont="1" applyBorder="1" applyAlignment="1">
      <alignment horizontal="left" vertical="center"/>
    </xf>
    <xf numFmtId="0" fontId="39" fillId="0" borderId="49" xfId="0" applyFont="1" applyBorder="1" applyAlignment="1">
      <alignment horizontal="center" vertical="center" shrinkToFit="1"/>
    </xf>
    <xf numFmtId="1" fontId="39" fillId="0" borderId="49" xfId="0" applyNumberFormat="1" applyFont="1" applyBorder="1" applyAlignment="1">
      <alignment horizontal="center" vertical="center" shrinkToFit="1"/>
    </xf>
    <xf numFmtId="2" fontId="29" fillId="0" borderId="89" xfId="0" applyNumberFormat="1" applyFont="1" applyBorder="1" applyAlignment="1">
      <alignment horizontal="center" vertical="center"/>
    </xf>
    <xf numFmtId="2" fontId="29" fillId="0" borderId="90" xfId="0" applyNumberFormat="1" applyFont="1" applyBorder="1" applyAlignment="1">
      <alignment horizontal="left" vertical="center"/>
    </xf>
    <xf numFmtId="2" fontId="29" fillId="0" borderId="85" xfId="0" applyNumberFormat="1" applyFont="1" applyBorder="1" applyAlignment="1">
      <alignment horizontal="center" vertical="center"/>
    </xf>
    <xf numFmtId="2" fontId="30" fillId="0" borderId="69" xfId="0" applyNumberFormat="1" applyFont="1" applyBorder="1" applyAlignment="1">
      <alignment horizontal="left" vertical="center"/>
    </xf>
    <xf numFmtId="0" fontId="39" fillId="0" borderId="92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30" fillId="0" borderId="95" xfId="0" applyFont="1" applyBorder="1" applyAlignment="1">
      <alignment horizontal="left" vertical="center"/>
    </xf>
    <xf numFmtId="2" fontId="25" fillId="0" borderId="95" xfId="0" applyNumberFormat="1" applyFont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0" fontId="40" fillId="2" borderId="67" xfId="0" applyFont="1" applyFill="1" applyBorder="1" applyAlignment="1">
      <alignment horizontal="left" vertical="center"/>
    </xf>
    <xf numFmtId="2" fontId="29" fillId="0" borderId="67" xfId="0" applyNumberFormat="1" applyFont="1" applyBorder="1" applyAlignment="1">
      <alignment horizontal="left" vertical="center"/>
    </xf>
    <xf numFmtId="0" fontId="57" fillId="2" borderId="83" xfId="0" applyFont="1" applyFill="1" applyBorder="1" applyAlignment="1">
      <alignment horizontal="left" vertical="center"/>
    </xf>
    <xf numFmtId="0" fontId="40" fillId="2" borderId="67" xfId="0" applyFont="1" applyFill="1" applyBorder="1" applyAlignment="1">
      <alignment horizontal="center" vertical="center"/>
    </xf>
    <xf numFmtId="0" fontId="40" fillId="2" borderId="67" xfId="0" applyFont="1" applyFill="1" applyBorder="1" applyAlignment="1">
      <alignment vertical="center"/>
    </xf>
    <xf numFmtId="2" fontId="40" fillId="2" borderId="6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 shrinkToFit="1"/>
    </xf>
    <xf numFmtId="0" fontId="58" fillId="0" borderId="0" xfId="0" applyFont="1" applyAlignment="1">
      <alignment vertical="center"/>
    </xf>
    <xf numFmtId="49" fontId="39" fillId="0" borderId="53" xfId="0" applyNumberFormat="1" applyFont="1" applyBorder="1" applyAlignment="1">
      <alignment horizontal="center" vertical="center" shrinkToFit="1"/>
    </xf>
    <xf numFmtId="0" fontId="40" fillId="0" borderId="84" xfId="0" applyFont="1" applyBorder="1" applyAlignment="1">
      <alignment horizontal="center" vertical="center"/>
    </xf>
    <xf numFmtId="0" fontId="40" fillId="0" borderId="67" xfId="0" applyFont="1" applyBorder="1" applyAlignment="1">
      <alignment horizontal="left" vertical="center"/>
    </xf>
    <xf numFmtId="0" fontId="41" fillId="0" borderId="82" xfId="0" applyFont="1" applyBorder="1" applyAlignment="1">
      <alignment horizontal="center" vertical="center"/>
    </xf>
    <xf numFmtId="0" fontId="41" fillId="0" borderId="63" xfId="0" applyFont="1" applyBorder="1" applyAlignment="1">
      <alignment horizontal="left" vertical="center"/>
    </xf>
    <xf numFmtId="0" fontId="29" fillId="0" borderId="87" xfId="0" applyFont="1" applyBorder="1" applyAlignment="1">
      <alignment horizontal="left" vertical="center" shrinkToFit="1"/>
    </xf>
    <xf numFmtId="0" fontId="39" fillId="0" borderId="86" xfId="0" applyFont="1" applyBorder="1" applyAlignment="1">
      <alignment horizontal="center" vertical="center" shrinkToFit="1"/>
    </xf>
    <xf numFmtId="0" fontId="39" fillId="0" borderId="88" xfId="0" applyFont="1" applyBorder="1" applyAlignment="1">
      <alignment vertical="center" shrinkToFit="1"/>
    </xf>
    <xf numFmtId="0" fontId="25" fillId="0" borderId="89" xfId="0" applyFont="1" applyBorder="1" applyAlignment="1">
      <alignment horizontal="left" vertical="center"/>
    </xf>
    <xf numFmtId="0" fontId="25" fillId="0" borderId="108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7" xfId="0" applyFont="1" applyBorder="1" applyAlignment="1">
      <alignment vertical="center"/>
    </xf>
    <xf numFmtId="0" fontId="41" fillId="0" borderId="63" xfId="0" applyFont="1" applyBorder="1" applyAlignment="1">
      <alignment horizontal="center" vertical="center"/>
    </xf>
    <xf numFmtId="0" fontId="41" fillId="0" borderId="63" xfId="0" applyFont="1" applyBorder="1" applyAlignment="1">
      <alignment vertical="center"/>
    </xf>
    <xf numFmtId="2" fontId="40" fillId="0" borderId="67" xfId="0" applyNumberFormat="1" applyFont="1" applyBorder="1" applyAlignment="1">
      <alignment horizontal="center" vertical="center"/>
    </xf>
    <xf numFmtId="2" fontId="41" fillId="0" borderId="63" xfId="0" applyNumberFormat="1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59" fillId="0" borderId="0" xfId="0" applyFont="1" applyAlignment="1">
      <alignment vertical="center"/>
    </xf>
    <xf numFmtId="0" fontId="37" fillId="0" borderId="45" xfId="0" applyFont="1" applyBorder="1" applyAlignment="1">
      <alignment horizontal="center" vertical="center"/>
    </xf>
    <xf numFmtId="49" fontId="29" fillId="2" borderId="46" xfId="0" applyNumberFormat="1" applyFont="1" applyFill="1" applyBorder="1" applyAlignment="1">
      <alignment horizontal="center" vertical="center" shrinkToFit="1"/>
    </xf>
    <xf numFmtId="0" fontId="29" fillId="2" borderId="45" xfId="0" applyFont="1" applyFill="1" applyBorder="1" applyAlignment="1">
      <alignment horizontal="center" vertical="center" shrinkToFit="1"/>
    </xf>
    <xf numFmtId="0" fontId="29" fillId="2" borderId="46" xfId="0" applyFont="1" applyFill="1" applyBorder="1" applyAlignment="1">
      <alignment horizontal="center" vertical="center" shrinkToFit="1"/>
    </xf>
    <xf numFmtId="0" fontId="29" fillId="2" borderId="45" xfId="0" applyFont="1" applyFill="1" applyBorder="1" applyAlignment="1">
      <alignment horizontal="center" vertical="center"/>
    </xf>
    <xf numFmtId="0" fontId="37" fillId="2" borderId="62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 shrinkToFit="1"/>
    </xf>
    <xf numFmtId="0" fontId="29" fillId="2" borderId="48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center" vertical="center"/>
    </xf>
    <xf numFmtId="2" fontId="29" fillId="2" borderId="48" xfId="0" applyNumberFormat="1" applyFont="1" applyFill="1" applyBorder="1" applyAlignment="1">
      <alignment horizontal="center" vertical="center"/>
    </xf>
    <xf numFmtId="0" fontId="29" fillId="0" borderId="49" xfId="0" applyFont="1" applyBorder="1" applyAlignment="1">
      <alignment horizontal="center" vertical="center" shrinkToFit="1"/>
    </xf>
    <xf numFmtId="49" fontId="29" fillId="2" borderId="53" xfId="0" applyNumberFormat="1" applyFont="1" applyFill="1" applyBorder="1" applyAlignment="1">
      <alignment horizontal="center" vertical="center" shrinkToFit="1"/>
    </xf>
    <xf numFmtId="0" fontId="29" fillId="2" borderId="52" xfId="0" applyFont="1" applyFill="1" applyBorder="1" applyAlignment="1">
      <alignment horizontal="center" vertical="center" shrinkToFit="1"/>
    </xf>
    <xf numFmtId="0" fontId="29" fillId="2" borderId="53" xfId="0" applyFont="1" applyFill="1" applyBorder="1" applyAlignment="1">
      <alignment horizontal="center" vertical="center" shrinkToFit="1"/>
    </xf>
    <xf numFmtId="2" fontId="29" fillId="2" borderId="52" xfId="0" applyNumberFormat="1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center" vertical="center"/>
    </xf>
    <xf numFmtId="2" fontId="25" fillId="2" borderId="62" xfId="0" applyNumberFormat="1" applyFont="1" applyFill="1" applyBorder="1" applyAlignment="1">
      <alignment horizontal="center" vertical="center"/>
    </xf>
    <xf numFmtId="2" fontId="25" fillId="2" borderId="64" xfId="0" applyNumberFormat="1" applyFont="1" applyFill="1" applyBorder="1" applyAlignment="1">
      <alignment horizontal="center" vertical="center"/>
    </xf>
    <xf numFmtId="2" fontId="37" fillId="2" borderId="64" xfId="0" applyNumberFormat="1" applyFont="1" applyFill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shrinkToFit="1"/>
    </xf>
    <xf numFmtId="49" fontId="39" fillId="0" borderId="57" xfId="0" applyNumberFormat="1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shrinkToFit="1"/>
    </xf>
    <xf numFmtId="2" fontId="37" fillId="0" borderId="64" xfId="0" applyNumberFormat="1" applyFont="1" applyBorder="1" applyAlignment="1">
      <alignment horizontal="center" vertical="center"/>
    </xf>
    <xf numFmtId="0" fontId="39" fillId="2" borderId="49" xfId="0" applyFont="1" applyFill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9" fillId="0" borderId="57" xfId="0" applyFont="1" applyBorder="1" applyAlignment="1">
      <alignment horizontal="center" vertical="center" shrinkToFit="1"/>
    </xf>
    <xf numFmtId="0" fontId="41" fillId="0" borderId="64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 shrinkToFit="1"/>
    </xf>
    <xf numFmtId="49" fontId="58" fillId="0" borderId="0" xfId="0" applyNumberFormat="1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25" fillId="2" borderId="65" xfId="0" applyFont="1" applyFill="1" applyBorder="1" applyAlignment="1">
      <alignment horizontal="left" vertical="center"/>
    </xf>
    <xf numFmtId="0" fontId="25" fillId="2" borderId="67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vertical="center"/>
    </xf>
    <xf numFmtId="2" fontId="30" fillId="2" borderId="63" xfId="0" applyNumberFormat="1" applyFont="1" applyFill="1" applyBorder="1" applyAlignment="1">
      <alignment horizontal="left" vertical="center"/>
    </xf>
    <xf numFmtId="2" fontId="25" fillId="2" borderId="63" xfId="0" applyNumberFormat="1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vertical="center"/>
    </xf>
    <xf numFmtId="2" fontId="37" fillId="0" borderId="65" xfId="0" applyNumberFormat="1" applyFont="1" applyBorder="1" applyAlignment="1">
      <alignment horizontal="left" vertical="center"/>
    </xf>
    <xf numFmtId="0" fontId="30" fillId="2" borderId="65" xfId="0" applyFont="1" applyFill="1" applyBorder="1" applyAlignment="1">
      <alignment horizontal="left" vertical="center"/>
    </xf>
    <xf numFmtId="0" fontId="41" fillId="0" borderId="65" xfId="0" applyFont="1" applyBorder="1" applyAlignment="1">
      <alignment horizontal="left" vertical="center"/>
    </xf>
    <xf numFmtId="0" fontId="41" fillId="0" borderId="65" xfId="0" applyFont="1" applyBorder="1" applyAlignment="1">
      <alignment horizontal="center" vertical="center"/>
    </xf>
    <xf numFmtId="0" fontId="41" fillId="0" borderId="65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2" fontId="25" fillId="2" borderId="67" xfId="0" applyNumberFormat="1" applyFont="1" applyFill="1" applyBorder="1" applyAlignment="1">
      <alignment horizontal="center" vertical="center"/>
    </xf>
    <xf numFmtId="0" fontId="25" fillId="2" borderId="78" xfId="0" applyFont="1" applyFill="1" applyBorder="1" applyAlignment="1">
      <alignment horizontal="center" vertical="center" shrinkToFit="1"/>
    </xf>
    <xf numFmtId="0" fontId="25" fillId="2" borderId="74" xfId="0" applyFont="1" applyFill="1" applyBorder="1" applyAlignment="1">
      <alignment horizontal="center" vertical="center" shrinkToFit="1"/>
    </xf>
    <xf numFmtId="2" fontId="41" fillId="0" borderId="65" xfId="0" applyNumberFormat="1" applyFont="1" applyBorder="1" applyAlignment="1">
      <alignment horizontal="center" vertical="center"/>
    </xf>
    <xf numFmtId="0" fontId="41" fillId="0" borderId="76" xfId="0" applyFont="1" applyBorder="1" applyAlignment="1">
      <alignment horizontal="center" vertical="center" shrinkToFit="1"/>
    </xf>
    <xf numFmtId="0" fontId="61" fillId="0" borderId="0" xfId="0" applyFont="1" applyAlignment="1">
      <alignment vertical="center"/>
    </xf>
    <xf numFmtId="0" fontId="39" fillId="2" borderId="43" xfId="0" applyFont="1" applyFill="1" applyBorder="1" applyAlignment="1">
      <alignment horizontal="center" vertical="center" shrinkToFit="1"/>
    </xf>
    <xf numFmtId="0" fontId="39" fillId="0" borderId="70" xfId="0" applyFont="1" applyBorder="1" applyAlignment="1">
      <alignment vertical="center" shrinkToFit="1"/>
    </xf>
    <xf numFmtId="0" fontId="39" fillId="2" borderId="109" xfId="0" applyFont="1" applyFill="1" applyBorder="1" applyAlignment="1">
      <alignment vertical="center" shrinkToFit="1"/>
    </xf>
    <xf numFmtId="0" fontId="39" fillId="2" borderId="43" xfId="0" applyFont="1" applyFill="1" applyBorder="1" applyAlignment="1">
      <alignment horizontal="center" vertical="center"/>
    </xf>
    <xf numFmtId="1" fontId="62" fillId="0" borderId="48" xfId="0" applyNumberFormat="1" applyFont="1" applyBorder="1" applyAlignment="1">
      <alignment horizontal="center" vertical="center" shrinkToFit="1"/>
    </xf>
    <xf numFmtId="0" fontId="62" fillId="2" borderId="48" xfId="0" applyFont="1" applyFill="1" applyBorder="1" applyAlignment="1">
      <alignment horizontal="center" vertical="center" shrinkToFit="1"/>
    </xf>
    <xf numFmtId="0" fontId="62" fillId="0" borderId="50" xfId="0" applyFont="1" applyBorder="1" applyAlignment="1">
      <alignment vertical="center" shrinkToFit="1"/>
    </xf>
    <xf numFmtId="0" fontId="62" fillId="2" borderId="49" xfId="0" applyFont="1" applyFill="1" applyBorder="1" applyAlignment="1">
      <alignment vertical="center" shrinkToFit="1"/>
    </xf>
    <xf numFmtId="2" fontId="62" fillId="2" borderId="48" xfId="0" applyNumberFormat="1" applyFont="1" applyFill="1" applyBorder="1" applyAlignment="1">
      <alignment horizontal="center" vertical="center"/>
    </xf>
    <xf numFmtId="49" fontId="63" fillId="2" borderId="48" xfId="0" applyNumberFormat="1" applyFont="1" applyFill="1" applyBorder="1" applyAlignment="1">
      <alignment horizontal="center" vertical="center" shrinkToFit="1"/>
    </xf>
    <xf numFmtId="0" fontId="63" fillId="2" borderId="48" xfId="0" applyFont="1" applyFill="1" applyBorder="1" applyAlignment="1">
      <alignment horizontal="center" vertical="center" shrinkToFit="1"/>
    </xf>
    <xf numFmtId="0" fontId="63" fillId="0" borderId="50" xfId="0" applyFont="1" applyBorder="1" applyAlignment="1">
      <alignment vertical="center" shrinkToFit="1"/>
    </xf>
    <xf numFmtId="0" fontId="63" fillId="2" borderId="49" xfId="0" applyFont="1" applyFill="1" applyBorder="1" applyAlignment="1">
      <alignment vertical="center" shrinkToFit="1"/>
    </xf>
    <xf numFmtId="0" fontId="63" fillId="2" borderId="48" xfId="0" applyFont="1" applyFill="1" applyBorder="1" applyAlignment="1">
      <alignment horizontal="center" vertical="center"/>
    </xf>
    <xf numFmtId="0" fontId="62" fillId="2" borderId="48" xfId="0" applyFont="1" applyFill="1" applyBorder="1" applyAlignment="1">
      <alignment horizontal="center" vertical="center"/>
    </xf>
    <xf numFmtId="0" fontId="62" fillId="0" borderId="47" xfId="0" applyFont="1" applyBorder="1" applyAlignment="1">
      <alignment vertical="center" shrinkToFit="1"/>
    </xf>
    <xf numFmtId="0" fontId="62" fillId="2" borderId="46" xfId="0" applyFont="1" applyFill="1" applyBorder="1" applyAlignment="1">
      <alignment vertical="center" shrinkToFit="1"/>
    </xf>
    <xf numFmtId="0" fontId="62" fillId="2" borderId="45" xfId="0" applyFont="1" applyFill="1" applyBorder="1" applyAlignment="1">
      <alignment horizontal="center" vertical="center"/>
    </xf>
    <xf numFmtId="0" fontId="64" fillId="3" borderId="0" xfId="0" applyFont="1" applyFill="1" applyAlignment="1">
      <alignment vertical="center"/>
    </xf>
    <xf numFmtId="49" fontId="63" fillId="0" borderId="49" xfId="0" applyNumberFormat="1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0" fontId="63" fillId="0" borderId="50" xfId="0" applyFont="1" applyBorder="1" applyAlignment="1">
      <alignment horizontal="left" vertical="center" shrinkToFit="1"/>
    </xf>
    <xf numFmtId="0" fontId="63" fillId="0" borderId="49" xfId="0" applyFont="1" applyBorder="1" applyAlignment="1">
      <alignment vertical="center" shrinkToFit="1"/>
    </xf>
    <xf numFmtId="2" fontId="63" fillId="0" borderId="75" xfId="0" applyNumberFormat="1" applyFont="1" applyBorder="1" applyAlignment="1">
      <alignment horizontal="center" vertical="center"/>
    </xf>
    <xf numFmtId="0" fontId="62" fillId="0" borderId="46" xfId="0" applyFont="1" applyBorder="1" applyAlignment="1">
      <alignment vertical="center" shrinkToFit="1"/>
    </xf>
    <xf numFmtId="0" fontId="62" fillId="0" borderId="73" xfId="0" applyFont="1" applyBorder="1" applyAlignment="1">
      <alignment horizontal="center" vertical="center"/>
    </xf>
    <xf numFmtId="1" fontId="65" fillId="0" borderId="48" xfId="0" applyNumberFormat="1" applyFont="1" applyBorder="1" applyAlignment="1">
      <alignment horizontal="center" vertical="center" shrinkToFit="1"/>
    </xf>
    <xf numFmtId="0" fontId="65" fillId="2" borderId="48" xfId="0" applyFont="1" applyFill="1" applyBorder="1" applyAlignment="1">
      <alignment horizontal="center" vertical="center" shrinkToFit="1"/>
    </xf>
    <xf numFmtId="0" fontId="65" fillId="0" borderId="50" xfId="0" applyFont="1" applyBorder="1" applyAlignment="1">
      <alignment vertical="center" shrinkToFit="1"/>
    </xf>
    <xf numFmtId="0" fontId="65" fillId="2" borderId="49" xfId="0" applyFont="1" applyFill="1" applyBorder="1" applyAlignment="1">
      <alignment vertical="center" shrinkToFit="1"/>
    </xf>
    <xf numFmtId="0" fontId="65" fillId="2" borderId="48" xfId="0" applyFont="1" applyFill="1" applyBorder="1" applyAlignment="1">
      <alignment horizontal="center" vertical="center"/>
    </xf>
    <xf numFmtId="1" fontId="65" fillId="0" borderId="52" xfId="0" applyNumberFormat="1" applyFont="1" applyBorder="1" applyAlignment="1">
      <alignment horizontal="center" vertical="center" shrinkToFit="1"/>
    </xf>
    <xf numFmtId="0" fontId="65" fillId="2" borderId="52" xfId="0" applyFont="1" applyFill="1" applyBorder="1" applyAlignment="1">
      <alignment horizontal="center" vertical="center" shrinkToFit="1"/>
    </xf>
    <xf numFmtId="0" fontId="65" fillId="0" borderId="54" xfId="0" applyFont="1" applyBorder="1" applyAlignment="1">
      <alignment vertical="center" shrinkToFit="1"/>
    </xf>
    <xf numFmtId="0" fontId="65" fillId="2" borderId="53" xfId="0" applyFont="1" applyFill="1" applyBorder="1" applyAlignment="1">
      <alignment vertical="center" shrinkToFit="1"/>
    </xf>
    <xf numFmtId="0" fontId="65" fillId="2" borderId="5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49" fontId="62" fillId="2" borderId="49" xfId="0" applyNumberFormat="1" applyFont="1" applyFill="1" applyBorder="1" applyAlignment="1">
      <alignment horizontal="center" vertical="center" shrinkToFit="1"/>
    </xf>
    <xf numFmtId="0" fontId="39" fillId="0" borderId="86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" fontId="19" fillId="0" borderId="70" xfId="0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52" fillId="0" borderId="40" xfId="0" applyFont="1" applyBorder="1" applyAlignment="1">
      <alignment horizontal="center" vertical="center" shrinkToFit="1"/>
    </xf>
    <xf numFmtId="0" fontId="52" fillId="0" borderId="43" xfId="0" applyFont="1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0" fontId="37" fillId="2" borderId="51" xfId="0" applyFont="1" applyFill="1" applyBorder="1" applyAlignment="1">
      <alignment horizontal="left" vertical="center"/>
    </xf>
    <xf numFmtId="0" fontId="37" fillId="2" borderId="50" xfId="0" applyFont="1" applyFill="1" applyBorder="1" applyAlignment="1">
      <alignment horizontal="left" vertical="center"/>
    </xf>
    <xf numFmtId="0" fontId="37" fillId="2" borderId="64" xfId="0" applyFont="1" applyFill="1" applyBorder="1" applyAlignment="1">
      <alignment horizontal="left" vertical="center"/>
    </xf>
    <xf numFmtId="0" fontId="24" fillId="0" borderId="92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24" fillId="0" borderId="40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2" fillId="0" borderId="92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187" fontId="9" fillId="0" borderId="17" xfId="0" applyNumberFormat="1" applyFont="1" applyBorder="1" applyAlignment="1">
      <alignment horizontal="center" vertical="center"/>
    </xf>
    <xf numFmtId="187" fontId="9" fillId="0" borderId="0" xfId="0" applyNumberFormat="1" applyFont="1" applyAlignment="1">
      <alignment horizontal="center" vertical="center"/>
    </xf>
    <xf numFmtId="187" fontId="9" fillId="0" borderId="38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1" fillId="0" borderId="10" xfId="0" applyNumberFormat="1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188" fontId="1" fillId="0" borderId="39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Z60"/>
  <sheetViews>
    <sheetView topLeftCell="A19" zoomScale="120" zoomScaleNormal="120" workbookViewId="0">
      <selection activeCell="AB17" sqref="AB17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7109375" style="35" customWidth="1"/>
    <col min="7" max="7" width="5.140625" style="32" customWidth="1"/>
    <col min="8" max="24" width="3" style="32" customWidth="1"/>
    <col min="25" max="25" width="3.140625" style="32" customWidth="1"/>
    <col min="26" max="16384" width="9.140625" style="32"/>
  </cols>
  <sheetData>
    <row r="1" spans="1:26" s="28" customFormat="1" ht="18" customHeight="1" x14ac:dyDescent="0.5">
      <c r="B1" s="36" t="s">
        <v>0</v>
      </c>
      <c r="C1" s="37"/>
      <c r="D1" s="38"/>
      <c r="E1" s="39" t="s">
        <v>1</v>
      </c>
      <c r="F1" s="40"/>
      <c r="L1" s="28" t="s">
        <v>2</v>
      </c>
      <c r="Q1" s="28" t="str">
        <f>'ยอด ม.4'!B4</f>
        <v>นางสาวปัณณพร  โอมี</v>
      </c>
    </row>
    <row r="2" spans="1:26" s="28" customFormat="1" ht="18" customHeight="1" x14ac:dyDescent="0.5">
      <c r="B2" s="41" t="s">
        <v>3</v>
      </c>
      <c r="C2" s="37"/>
      <c r="D2" s="38"/>
      <c r="E2" s="39" t="s">
        <v>4</v>
      </c>
      <c r="L2" s="28" t="s">
        <v>5</v>
      </c>
      <c r="Q2" s="28" t="str">
        <f>'ยอด ม.4'!B5</f>
        <v>นางสาวสุมนทิพย์  ทิพย์หนู</v>
      </c>
    </row>
    <row r="3" spans="1:26" s="29" customFormat="1" ht="17.25" customHeight="1" x14ac:dyDescent="0.5">
      <c r="A3" s="40" t="s">
        <v>6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6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126" t="s">
        <v>8</v>
      </c>
      <c r="V4" s="686">
        <f>'ยอด ม.4'!F4</f>
        <v>735</v>
      </c>
      <c r="W4" s="686"/>
      <c r="X4" s="127"/>
    </row>
    <row r="5" spans="1:26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14</v>
      </c>
      <c r="G5" s="698" t="s">
        <v>15</v>
      </c>
      <c r="H5" s="100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129"/>
    </row>
    <row r="6" spans="1:26" s="30" customFormat="1" ht="18" customHeight="1" x14ac:dyDescent="0.5">
      <c r="A6" s="688"/>
      <c r="B6" s="690"/>
      <c r="C6" s="692"/>
      <c r="D6" s="694"/>
      <c r="E6" s="696"/>
      <c r="F6" s="697"/>
      <c r="G6" s="699"/>
      <c r="H6" s="103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131"/>
      <c r="Y6" s="90"/>
      <c r="Z6" s="90"/>
    </row>
    <row r="7" spans="1:26" s="596" customFormat="1" ht="15.95" customHeight="1" x14ac:dyDescent="0.5">
      <c r="A7" s="597">
        <v>1</v>
      </c>
      <c r="B7" s="598">
        <v>42177</v>
      </c>
      <c r="C7" s="599" t="s">
        <v>16</v>
      </c>
      <c r="D7" s="269" t="s">
        <v>17</v>
      </c>
      <c r="E7" s="270" t="s">
        <v>18</v>
      </c>
      <c r="F7" s="600" t="s">
        <v>19</v>
      </c>
      <c r="G7" s="601" t="s">
        <v>20</v>
      </c>
      <c r="H7" s="602"/>
      <c r="I7" s="152"/>
      <c r="J7" s="226"/>
      <c r="K7" s="226"/>
      <c r="L7" s="226"/>
      <c r="M7" s="226"/>
      <c r="N7" s="226"/>
      <c r="O7" s="226"/>
      <c r="P7" s="170"/>
      <c r="Q7" s="170"/>
      <c r="R7" s="170"/>
      <c r="S7" s="170"/>
      <c r="T7" s="170"/>
      <c r="U7" s="170"/>
      <c r="V7" s="170"/>
      <c r="W7" s="248"/>
      <c r="X7" s="257"/>
      <c r="Y7" s="645"/>
      <c r="Z7" s="645"/>
    </row>
    <row r="8" spans="1:26" s="31" customFormat="1" ht="16.350000000000001" customHeight="1" x14ac:dyDescent="0.5">
      <c r="A8" s="53">
        <v>2</v>
      </c>
      <c r="B8" s="478">
        <v>42183</v>
      </c>
      <c r="C8" s="479" t="s">
        <v>16</v>
      </c>
      <c r="D8" s="275" t="s">
        <v>21</v>
      </c>
      <c r="E8" s="276" t="s">
        <v>22</v>
      </c>
      <c r="F8" s="603"/>
      <c r="G8" s="604" t="s">
        <v>23</v>
      </c>
      <c r="H8" s="605"/>
      <c r="I8" s="628"/>
      <c r="J8" s="533"/>
      <c r="K8" s="533"/>
      <c r="L8" s="533"/>
      <c r="M8" s="533"/>
      <c r="N8" s="533"/>
      <c r="O8" s="533"/>
      <c r="P8" s="534"/>
      <c r="Q8" s="534"/>
      <c r="R8" s="534"/>
      <c r="S8" s="534"/>
      <c r="T8" s="534"/>
      <c r="U8" s="534"/>
      <c r="V8" s="534"/>
      <c r="W8" s="532"/>
      <c r="X8" s="535"/>
      <c r="Y8" s="90"/>
      <c r="Z8" s="90"/>
    </row>
    <row r="9" spans="1:26" s="31" customFormat="1" ht="16.350000000000001" customHeight="1" x14ac:dyDescent="0.5">
      <c r="A9" s="53">
        <v>3</v>
      </c>
      <c r="B9" s="478">
        <v>42214</v>
      </c>
      <c r="C9" s="479" t="s">
        <v>16</v>
      </c>
      <c r="D9" s="275" t="s">
        <v>24</v>
      </c>
      <c r="E9" s="276" t="s">
        <v>25</v>
      </c>
      <c r="F9" s="603" t="s">
        <v>19</v>
      </c>
      <c r="G9" s="606" t="s">
        <v>26</v>
      </c>
      <c r="H9" s="605"/>
      <c r="I9" s="628"/>
      <c r="J9" s="533"/>
      <c r="K9" s="533"/>
      <c r="L9" s="533"/>
      <c r="M9" s="533"/>
      <c r="N9" s="533"/>
      <c r="O9" s="533"/>
      <c r="P9" s="534"/>
      <c r="Q9" s="534"/>
      <c r="R9" s="534"/>
      <c r="S9" s="534"/>
      <c r="T9" s="534"/>
      <c r="U9" s="534"/>
      <c r="V9" s="534"/>
      <c r="W9" s="532"/>
      <c r="X9" s="535"/>
      <c r="Y9" s="90"/>
      <c r="Z9" s="90"/>
    </row>
    <row r="10" spans="1:26" s="31" customFormat="1" ht="16.350000000000001" customHeight="1" x14ac:dyDescent="0.5">
      <c r="A10" s="53">
        <v>4</v>
      </c>
      <c r="B10" s="54">
        <v>42245</v>
      </c>
      <c r="C10" s="274" t="s">
        <v>16</v>
      </c>
      <c r="D10" s="295" t="s">
        <v>27</v>
      </c>
      <c r="E10" s="296" t="s">
        <v>28</v>
      </c>
      <c r="F10" s="607"/>
      <c r="G10" s="606" t="s">
        <v>29</v>
      </c>
      <c r="H10" s="374"/>
      <c r="I10" s="293"/>
      <c r="J10" s="119"/>
      <c r="K10" s="119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9"/>
      <c r="X10" s="135"/>
      <c r="Y10" s="90"/>
      <c r="Z10" s="90"/>
    </row>
    <row r="11" spans="1:26" s="31" customFormat="1" ht="15.95" customHeight="1" x14ac:dyDescent="0.5">
      <c r="A11" s="64">
        <v>5</v>
      </c>
      <c r="B11" s="608">
        <v>42248</v>
      </c>
      <c r="C11" s="609" t="s">
        <v>16</v>
      </c>
      <c r="D11" s="281" t="s">
        <v>30</v>
      </c>
      <c r="E11" s="282" t="s">
        <v>31</v>
      </c>
      <c r="F11" s="610" t="s">
        <v>32</v>
      </c>
      <c r="G11" s="611" t="s">
        <v>33</v>
      </c>
      <c r="H11" s="612"/>
      <c r="I11" s="544"/>
      <c r="J11" s="629"/>
      <c r="K11" s="629"/>
      <c r="L11" s="629"/>
      <c r="M11" s="629"/>
      <c r="N11" s="629"/>
      <c r="O11" s="629"/>
      <c r="P11" s="630"/>
      <c r="Q11" s="630"/>
      <c r="R11" s="630"/>
      <c r="S11" s="630"/>
      <c r="T11" s="630"/>
      <c r="U11" s="630"/>
      <c r="V11" s="630"/>
      <c r="W11" s="640"/>
      <c r="X11" s="641"/>
      <c r="Y11" s="90"/>
      <c r="Z11" s="90"/>
    </row>
    <row r="12" spans="1:26" s="31" customFormat="1" ht="16.350000000000001" customHeight="1" x14ac:dyDescent="0.5">
      <c r="A12" s="45">
        <v>6</v>
      </c>
      <c r="B12" s="598">
        <v>42258</v>
      </c>
      <c r="C12" s="599" t="s">
        <v>16</v>
      </c>
      <c r="D12" s="269" t="s">
        <v>34</v>
      </c>
      <c r="E12" s="270" t="s">
        <v>35</v>
      </c>
      <c r="F12" s="600" t="s">
        <v>32</v>
      </c>
      <c r="G12" s="601" t="s">
        <v>20</v>
      </c>
      <c r="H12" s="613"/>
      <c r="I12" s="631"/>
      <c r="J12" s="632"/>
      <c r="K12" s="632"/>
      <c r="L12" s="632"/>
      <c r="M12" s="632"/>
      <c r="N12" s="632"/>
      <c r="O12" s="632"/>
      <c r="P12" s="633"/>
      <c r="Q12" s="633"/>
      <c r="R12" s="633"/>
      <c r="S12" s="633"/>
      <c r="T12" s="633"/>
      <c r="U12" s="633"/>
      <c r="V12" s="633"/>
      <c r="W12" s="632"/>
      <c r="X12" s="642"/>
      <c r="Y12" s="90"/>
      <c r="Z12" s="90"/>
    </row>
    <row r="13" spans="1:26" s="31" customFormat="1" ht="15.95" customHeight="1" x14ac:dyDescent="0.5">
      <c r="A13" s="53">
        <v>7</v>
      </c>
      <c r="B13" s="478">
        <v>42262</v>
      </c>
      <c r="C13" s="479" t="s">
        <v>16</v>
      </c>
      <c r="D13" s="275" t="s">
        <v>36</v>
      </c>
      <c r="E13" s="276" t="s">
        <v>37</v>
      </c>
      <c r="F13" s="603"/>
      <c r="G13" s="604" t="s">
        <v>23</v>
      </c>
      <c r="H13" s="614"/>
      <c r="I13" s="530"/>
      <c r="J13" s="532"/>
      <c r="K13" s="532"/>
      <c r="L13" s="532"/>
      <c r="M13" s="532"/>
      <c r="N13" s="532"/>
      <c r="O13" s="532"/>
      <c r="P13" s="534"/>
      <c r="Q13" s="534"/>
      <c r="R13" s="534"/>
      <c r="S13" s="534"/>
      <c r="T13" s="534"/>
      <c r="U13" s="534"/>
      <c r="V13" s="534"/>
      <c r="W13" s="532"/>
      <c r="X13" s="535"/>
      <c r="Y13" s="90"/>
      <c r="Z13" s="90"/>
    </row>
    <row r="14" spans="1:26" s="596" customFormat="1" ht="16.350000000000001" customHeight="1" x14ac:dyDescent="0.5">
      <c r="A14" s="441">
        <v>8</v>
      </c>
      <c r="B14" s="478">
        <v>42293</v>
      </c>
      <c r="C14" s="479" t="s">
        <v>16</v>
      </c>
      <c r="D14" s="275" t="s">
        <v>38</v>
      </c>
      <c r="E14" s="276" t="s">
        <v>39</v>
      </c>
      <c r="F14" s="603" t="s">
        <v>40</v>
      </c>
      <c r="G14" s="606" t="s">
        <v>26</v>
      </c>
      <c r="H14" s="605"/>
      <c r="I14" s="628"/>
      <c r="J14" s="533"/>
      <c r="K14" s="533"/>
      <c r="L14" s="533"/>
      <c r="M14" s="533"/>
      <c r="N14" s="533"/>
      <c r="O14" s="533"/>
      <c r="P14" s="534"/>
      <c r="Q14" s="534"/>
      <c r="R14" s="534"/>
      <c r="S14" s="534"/>
      <c r="T14" s="534"/>
      <c r="U14" s="534"/>
      <c r="V14" s="534"/>
      <c r="W14" s="532"/>
      <c r="X14" s="535"/>
      <c r="Y14" s="645"/>
      <c r="Z14" s="645"/>
    </row>
    <row r="15" spans="1:26" s="31" customFormat="1" ht="15.95" customHeight="1" x14ac:dyDescent="0.5">
      <c r="A15" s="53">
        <v>9</v>
      </c>
      <c r="B15" s="478">
        <v>42294</v>
      </c>
      <c r="C15" s="479" t="s">
        <v>16</v>
      </c>
      <c r="D15" s="275" t="s">
        <v>41</v>
      </c>
      <c r="E15" s="276" t="s">
        <v>42</v>
      </c>
      <c r="F15" s="603" t="s">
        <v>32</v>
      </c>
      <c r="G15" s="606" t="s">
        <v>29</v>
      </c>
      <c r="H15" s="615"/>
      <c r="I15" s="159"/>
      <c r="J15" s="227"/>
      <c r="K15" s="227"/>
      <c r="L15" s="228"/>
      <c r="M15" s="228"/>
      <c r="N15" s="228"/>
      <c r="O15" s="228"/>
      <c r="P15" s="171"/>
      <c r="Q15" s="171"/>
      <c r="R15" s="171"/>
      <c r="S15" s="171"/>
      <c r="T15" s="171"/>
      <c r="U15" s="171"/>
      <c r="V15" s="171"/>
      <c r="W15" s="227"/>
      <c r="X15" s="258"/>
      <c r="Y15" s="90"/>
      <c r="Z15" s="90"/>
    </row>
    <row r="16" spans="1:26" s="31" customFormat="1" ht="15.95" customHeight="1" x14ac:dyDescent="0.5">
      <c r="A16" s="64">
        <v>10</v>
      </c>
      <c r="B16" s="279">
        <v>42302</v>
      </c>
      <c r="C16" s="280" t="s">
        <v>16</v>
      </c>
      <c r="D16" s="302" t="s">
        <v>43</v>
      </c>
      <c r="E16" s="303" t="s">
        <v>44</v>
      </c>
      <c r="F16" s="616" t="s">
        <v>19</v>
      </c>
      <c r="G16" s="611" t="s">
        <v>33</v>
      </c>
      <c r="H16" s="114"/>
      <c r="I16" s="322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334"/>
      <c r="X16" s="137"/>
      <c r="Y16" s="90"/>
      <c r="Z16" s="90"/>
    </row>
    <row r="17" spans="1:26" s="31" customFormat="1" ht="16.350000000000001" customHeight="1" x14ac:dyDescent="0.5">
      <c r="A17" s="45">
        <v>11</v>
      </c>
      <c r="B17" s="556">
        <v>42305</v>
      </c>
      <c r="C17" s="268" t="s">
        <v>16</v>
      </c>
      <c r="D17" s="300" t="s">
        <v>45</v>
      </c>
      <c r="E17" s="301" t="s">
        <v>46</v>
      </c>
      <c r="F17" s="541" t="s">
        <v>32</v>
      </c>
      <c r="G17" s="601" t="s">
        <v>20</v>
      </c>
      <c r="H17" s="373"/>
      <c r="I17" s="287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8"/>
      <c r="X17" s="133"/>
      <c r="Y17" s="90"/>
      <c r="Z17" s="90"/>
    </row>
    <row r="18" spans="1:26" s="31" customFormat="1" ht="16.350000000000001" customHeight="1" x14ac:dyDescent="0.5">
      <c r="A18" s="53">
        <v>12</v>
      </c>
      <c r="B18" s="353">
        <v>42345</v>
      </c>
      <c r="C18" s="274" t="s">
        <v>16</v>
      </c>
      <c r="D18" s="295" t="s">
        <v>45</v>
      </c>
      <c r="E18" s="296" t="s">
        <v>47</v>
      </c>
      <c r="F18" s="607" t="s">
        <v>32</v>
      </c>
      <c r="G18" s="604" t="s">
        <v>23</v>
      </c>
      <c r="H18" s="110"/>
      <c r="I18" s="117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9"/>
      <c r="X18" s="135"/>
      <c r="Y18" s="90"/>
      <c r="Z18" s="90"/>
    </row>
    <row r="19" spans="1:26" s="31" customFormat="1" ht="15.95" customHeight="1" x14ac:dyDescent="0.5">
      <c r="A19" s="53">
        <v>13</v>
      </c>
      <c r="B19" s="353">
        <v>42384</v>
      </c>
      <c r="C19" s="274" t="s">
        <v>16</v>
      </c>
      <c r="D19" s="295" t="s">
        <v>48</v>
      </c>
      <c r="E19" s="296" t="s">
        <v>49</v>
      </c>
      <c r="F19" s="607" t="s">
        <v>40</v>
      </c>
      <c r="G19" s="606" t="s">
        <v>26</v>
      </c>
      <c r="H19" s="110"/>
      <c r="I19" s="117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9"/>
      <c r="X19" s="135"/>
      <c r="Y19" s="90"/>
      <c r="Z19" s="90"/>
    </row>
    <row r="20" spans="1:26" s="31" customFormat="1" ht="16.350000000000001" customHeight="1" x14ac:dyDescent="0.5">
      <c r="A20" s="53">
        <v>14</v>
      </c>
      <c r="B20" s="353">
        <v>42553</v>
      </c>
      <c r="C20" s="274" t="s">
        <v>16</v>
      </c>
      <c r="D20" s="295" t="s">
        <v>50</v>
      </c>
      <c r="E20" s="296" t="s">
        <v>51</v>
      </c>
      <c r="F20" s="607" t="s">
        <v>32</v>
      </c>
      <c r="G20" s="606" t="s">
        <v>29</v>
      </c>
      <c r="H20" s="110"/>
      <c r="I20" s="117"/>
      <c r="J20" s="112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9"/>
      <c r="X20" s="135"/>
      <c r="Y20" s="90"/>
      <c r="Z20" s="90"/>
    </row>
    <row r="21" spans="1:26" s="31" customFormat="1" ht="16.350000000000001" customHeight="1" x14ac:dyDescent="0.5">
      <c r="A21" s="64">
        <v>15</v>
      </c>
      <c r="B21" s="367">
        <v>42556</v>
      </c>
      <c r="C21" s="280" t="s">
        <v>16</v>
      </c>
      <c r="D21" s="302" t="s">
        <v>52</v>
      </c>
      <c r="E21" s="303" t="s">
        <v>53</v>
      </c>
      <c r="F21" s="616" t="s">
        <v>19</v>
      </c>
      <c r="G21" s="611" t="s">
        <v>33</v>
      </c>
      <c r="H21" s="114"/>
      <c r="I21" s="285"/>
      <c r="J21" s="115"/>
      <c r="K21" s="115"/>
      <c r="L21" s="334"/>
      <c r="M21" s="334"/>
      <c r="N21" s="334"/>
      <c r="O21" s="334"/>
      <c r="P21" s="116"/>
      <c r="Q21" s="116"/>
      <c r="R21" s="116"/>
      <c r="S21" s="116"/>
      <c r="T21" s="116"/>
      <c r="U21" s="116"/>
      <c r="V21" s="116"/>
      <c r="W21" s="334"/>
      <c r="X21" s="139"/>
      <c r="Y21" s="90"/>
      <c r="Z21" s="90"/>
    </row>
    <row r="22" spans="1:26" s="31" customFormat="1" ht="16.350000000000001" customHeight="1" x14ac:dyDescent="0.5">
      <c r="A22" s="45">
        <v>16</v>
      </c>
      <c r="B22" s="617">
        <v>44390</v>
      </c>
      <c r="C22" s="316" t="s">
        <v>16</v>
      </c>
      <c r="D22" s="190" t="s">
        <v>54</v>
      </c>
      <c r="E22" s="317" t="s">
        <v>55</v>
      </c>
      <c r="F22" s="618" t="s">
        <v>19</v>
      </c>
      <c r="G22" s="192" t="s">
        <v>20</v>
      </c>
      <c r="H22" s="377"/>
      <c r="I22" s="307"/>
      <c r="J22" s="122"/>
      <c r="K22" s="122"/>
      <c r="L22" s="122"/>
      <c r="M22" s="122"/>
      <c r="N22" s="122"/>
      <c r="O22" s="122"/>
      <c r="P22" s="123"/>
      <c r="Q22" s="123"/>
      <c r="R22" s="123"/>
      <c r="S22" s="123"/>
      <c r="T22" s="123"/>
      <c r="U22" s="123"/>
      <c r="V22" s="123"/>
      <c r="W22" s="121"/>
      <c r="X22" s="383"/>
      <c r="Y22" s="90"/>
      <c r="Z22" s="90"/>
    </row>
    <row r="23" spans="1:26" s="31" customFormat="1" ht="15.95" customHeight="1" x14ac:dyDescent="0.5">
      <c r="A23" s="53">
        <v>17</v>
      </c>
      <c r="B23" s="560">
        <v>44391</v>
      </c>
      <c r="C23" s="289" t="s">
        <v>16</v>
      </c>
      <c r="D23" s="180" t="s">
        <v>56</v>
      </c>
      <c r="E23" s="308" t="s">
        <v>57</v>
      </c>
      <c r="F23" s="559" t="s">
        <v>19</v>
      </c>
      <c r="G23" s="182" t="s">
        <v>23</v>
      </c>
      <c r="H23" s="110"/>
      <c r="I23" s="111"/>
      <c r="J23" s="112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9"/>
      <c r="X23" s="135"/>
      <c r="Y23" s="90"/>
      <c r="Z23" s="90"/>
    </row>
    <row r="24" spans="1:26" s="31" customFormat="1" ht="16.350000000000001" customHeight="1" x14ac:dyDescent="0.5">
      <c r="A24" s="53">
        <v>18</v>
      </c>
      <c r="B24" s="560">
        <v>44392</v>
      </c>
      <c r="C24" s="289" t="s">
        <v>16</v>
      </c>
      <c r="D24" s="180" t="s">
        <v>58</v>
      </c>
      <c r="E24" s="308" t="s">
        <v>59</v>
      </c>
      <c r="F24" s="559" t="s">
        <v>19</v>
      </c>
      <c r="G24" s="195" t="s">
        <v>26</v>
      </c>
      <c r="H24" s="619"/>
      <c r="I24" s="634"/>
      <c r="J24" s="254"/>
      <c r="K24" s="254"/>
      <c r="L24" s="244"/>
      <c r="M24" s="244"/>
      <c r="N24" s="244"/>
      <c r="O24" s="245"/>
      <c r="P24" s="245"/>
      <c r="Q24" s="245"/>
      <c r="R24" s="245"/>
      <c r="S24" s="245"/>
      <c r="T24" s="245"/>
      <c r="U24" s="245"/>
      <c r="V24" s="245"/>
      <c r="W24" s="254"/>
      <c r="X24" s="266"/>
      <c r="Y24" s="90"/>
      <c r="Z24" s="90"/>
    </row>
    <row r="25" spans="1:26" s="31" customFormat="1" ht="16.350000000000001" customHeight="1" x14ac:dyDescent="0.5">
      <c r="A25" s="53">
        <v>19</v>
      </c>
      <c r="B25" s="560">
        <v>44393</v>
      </c>
      <c r="C25" s="179" t="s">
        <v>16</v>
      </c>
      <c r="D25" s="180" t="s">
        <v>60</v>
      </c>
      <c r="E25" s="308" t="s">
        <v>61</v>
      </c>
      <c r="F25" s="620" t="s">
        <v>40</v>
      </c>
      <c r="G25" s="195" t="s">
        <v>29</v>
      </c>
      <c r="H25" s="605"/>
      <c r="I25" s="635"/>
      <c r="J25" s="533"/>
      <c r="K25" s="533"/>
      <c r="L25" s="533"/>
      <c r="M25" s="533"/>
      <c r="N25" s="533"/>
      <c r="O25" s="533"/>
      <c r="P25" s="534"/>
      <c r="Q25" s="534"/>
      <c r="R25" s="534"/>
      <c r="S25" s="534"/>
      <c r="T25" s="534"/>
      <c r="U25" s="534"/>
      <c r="V25" s="534"/>
      <c r="W25" s="532"/>
      <c r="X25" s="535"/>
      <c r="Y25" s="90"/>
      <c r="Z25" s="90"/>
    </row>
    <row r="26" spans="1:26" s="31" customFormat="1" ht="16.350000000000001" customHeight="1" x14ac:dyDescent="0.5">
      <c r="A26" s="64">
        <v>20</v>
      </c>
      <c r="B26" s="410">
        <v>42165</v>
      </c>
      <c r="C26" s="390" t="s">
        <v>62</v>
      </c>
      <c r="D26" s="391" t="s">
        <v>63</v>
      </c>
      <c r="E26" s="392" t="s">
        <v>64</v>
      </c>
      <c r="F26" s="621" t="s">
        <v>19</v>
      </c>
      <c r="G26" s="611" t="s">
        <v>33</v>
      </c>
      <c r="H26" s="375"/>
      <c r="I26" s="376"/>
      <c r="J26" s="334"/>
      <c r="K26" s="334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334"/>
      <c r="X26" s="139"/>
      <c r="Y26" s="90"/>
      <c r="Z26" s="90"/>
    </row>
    <row r="27" spans="1:26" s="31" customFormat="1" ht="15.95" customHeight="1" x14ac:dyDescent="0.5">
      <c r="A27" s="45">
        <v>21</v>
      </c>
      <c r="B27" s="364">
        <v>42166</v>
      </c>
      <c r="C27" s="304" t="s">
        <v>62</v>
      </c>
      <c r="D27" s="305" t="s">
        <v>65</v>
      </c>
      <c r="E27" s="306" t="s">
        <v>66</v>
      </c>
      <c r="F27" s="622"/>
      <c r="G27" s="601" t="s">
        <v>20</v>
      </c>
      <c r="H27" s="377"/>
      <c r="I27" s="307"/>
      <c r="J27" s="122"/>
      <c r="K27" s="122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1"/>
      <c r="X27" s="383"/>
      <c r="Y27" s="90"/>
      <c r="Z27" s="90"/>
    </row>
    <row r="28" spans="1:26" s="31" customFormat="1" ht="16.350000000000001" customHeight="1" x14ac:dyDescent="0.5">
      <c r="A28" s="53">
        <v>22</v>
      </c>
      <c r="B28" s="54">
        <v>42278</v>
      </c>
      <c r="C28" s="274" t="s">
        <v>62</v>
      </c>
      <c r="D28" s="295" t="s">
        <v>67</v>
      </c>
      <c r="E28" s="296" t="s">
        <v>68</v>
      </c>
      <c r="F28" s="607"/>
      <c r="G28" s="604" t="s">
        <v>23</v>
      </c>
      <c r="H28" s="110"/>
      <c r="I28" s="117"/>
      <c r="J28" s="112"/>
      <c r="K28" s="112"/>
      <c r="L28" s="119"/>
      <c r="M28" s="119"/>
      <c r="N28" s="119"/>
      <c r="O28" s="119"/>
      <c r="P28" s="113"/>
      <c r="Q28" s="113"/>
      <c r="R28" s="113"/>
      <c r="S28" s="113"/>
      <c r="T28" s="113"/>
      <c r="U28" s="113"/>
      <c r="V28" s="113"/>
      <c r="W28" s="119"/>
      <c r="X28" s="135"/>
      <c r="Y28" s="90"/>
      <c r="Z28" s="90"/>
    </row>
    <row r="29" spans="1:26" s="31" customFormat="1" ht="16.350000000000001" customHeight="1" x14ac:dyDescent="0.5">
      <c r="A29" s="53">
        <v>23</v>
      </c>
      <c r="B29" s="54">
        <v>42285</v>
      </c>
      <c r="C29" s="274" t="s">
        <v>62</v>
      </c>
      <c r="D29" s="295" t="s">
        <v>69</v>
      </c>
      <c r="E29" s="296" t="s">
        <v>70</v>
      </c>
      <c r="F29" s="607"/>
      <c r="G29" s="606" t="s">
        <v>26</v>
      </c>
      <c r="H29" s="110"/>
      <c r="I29" s="117"/>
      <c r="J29" s="112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9"/>
      <c r="X29" s="135"/>
      <c r="Y29" s="90"/>
      <c r="Z29" s="90"/>
    </row>
    <row r="30" spans="1:26" s="31" customFormat="1" ht="15.6" customHeight="1" x14ac:dyDescent="0.5">
      <c r="A30" s="53">
        <v>24</v>
      </c>
      <c r="B30" s="364">
        <v>42310</v>
      </c>
      <c r="C30" s="304" t="s">
        <v>62</v>
      </c>
      <c r="D30" s="305" t="s">
        <v>71</v>
      </c>
      <c r="E30" s="306" t="s">
        <v>72</v>
      </c>
      <c r="F30" s="622"/>
      <c r="G30" s="606" t="s">
        <v>29</v>
      </c>
      <c r="H30" s="377"/>
      <c r="I30" s="307"/>
      <c r="J30" s="122"/>
      <c r="K30" s="122"/>
      <c r="L30" s="122"/>
      <c r="M30" s="122"/>
      <c r="N30" s="122"/>
      <c r="O30" s="122"/>
      <c r="P30" s="123"/>
      <c r="Q30" s="123"/>
      <c r="R30" s="123"/>
      <c r="S30" s="123"/>
      <c r="T30" s="123"/>
      <c r="U30" s="123"/>
      <c r="V30" s="123"/>
      <c r="W30" s="121"/>
      <c r="X30" s="383"/>
      <c r="Y30" s="90"/>
      <c r="Z30" s="90"/>
    </row>
    <row r="31" spans="1:26" s="31" customFormat="1" ht="16.350000000000001" customHeight="1" x14ac:dyDescent="0.5">
      <c r="A31" s="64">
        <v>25</v>
      </c>
      <c r="B31" s="279">
        <v>42323</v>
      </c>
      <c r="C31" s="280" t="s">
        <v>62</v>
      </c>
      <c r="D31" s="302" t="s">
        <v>73</v>
      </c>
      <c r="E31" s="303" t="s">
        <v>74</v>
      </c>
      <c r="F31" s="616" t="s">
        <v>19</v>
      </c>
      <c r="G31" s="611" t="s">
        <v>33</v>
      </c>
      <c r="H31" s="114"/>
      <c r="I31" s="285"/>
      <c r="J31" s="115"/>
      <c r="K31" s="115"/>
      <c r="L31" s="115"/>
      <c r="M31" s="115"/>
      <c r="N31" s="115"/>
      <c r="O31" s="115"/>
      <c r="P31" s="116"/>
      <c r="Q31" s="116"/>
      <c r="R31" s="116"/>
      <c r="S31" s="116"/>
      <c r="T31" s="116"/>
      <c r="U31" s="116"/>
      <c r="V31" s="116"/>
      <c r="W31" s="334"/>
      <c r="X31" s="139"/>
      <c r="Y31" s="90"/>
      <c r="Z31" s="90"/>
    </row>
    <row r="32" spans="1:26" s="31" customFormat="1" ht="16.350000000000001" customHeight="1" x14ac:dyDescent="0.5">
      <c r="A32" s="45">
        <v>26</v>
      </c>
      <c r="B32" s="364">
        <v>42358</v>
      </c>
      <c r="C32" s="304" t="s">
        <v>62</v>
      </c>
      <c r="D32" s="305" t="s">
        <v>75</v>
      </c>
      <c r="E32" s="306" t="s">
        <v>76</v>
      </c>
      <c r="F32" s="622"/>
      <c r="G32" s="601" t="s">
        <v>20</v>
      </c>
      <c r="H32" s="377"/>
      <c r="I32" s="307"/>
      <c r="J32" s="122"/>
      <c r="K32" s="122"/>
      <c r="L32" s="122"/>
      <c r="M32" s="122"/>
      <c r="N32" s="122"/>
      <c r="O32" s="122"/>
      <c r="P32" s="123"/>
      <c r="Q32" s="123"/>
      <c r="R32" s="123"/>
      <c r="S32" s="123"/>
      <c r="T32" s="123"/>
      <c r="U32" s="123"/>
      <c r="V32" s="123"/>
      <c r="W32" s="121"/>
      <c r="X32" s="383"/>
      <c r="Y32" s="90"/>
      <c r="Z32" s="90"/>
    </row>
    <row r="33" spans="1:26" s="31" customFormat="1" ht="16.350000000000001" customHeight="1" x14ac:dyDescent="0.5">
      <c r="A33" s="53">
        <v>27</v>
      </c>
      <c r="B33" s="54">
        <v>42359</v>
      </c>
      <c r="C33" s="274" t="s">
        <v>62</v>
      </c>
      <c r="D33" s="295" t="s">
        <v>77</v>
      </c>
      <c r="E33" s="296" t="s">
        <v>78</v>
      </c>
      <c r="F33" s="607" t="s">
        <v>32</v>
      </c>
      <c r="G33" s="604" t="s">
        <v>23</v>
      </c>
      <c r="H33" s="110"/>
      <c r="I33" s="111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9"/>
      <c r="X33" s="135"/>
      <c r="Y33" s="90"/>
      <c r="Z33" s="90"/>
    </row>
    <row r="34" spans="1:26" s="31" customFormat="1" ht="16.350000000000001" customHeight="1" x14ac:dyDescent="0.5">
      <c r="A34" s="53">
        <v>28</v>
      </c>
      <c r="B34" s="54">
        <v>42370</v>
      </c>
      <c r="C34" s="274" t="s">
        <v>62</v>
      </c>
      <c r="D34" s="295" t="s">
        <v>79</v>
      </c>
      <c r="E34" s="296" t="s">
        <v>80</v>
      </c>
      <c r="F34" s="607" t="s">
        <v>32</v>
      </c>
      <c r="G34" s="606" t="s">
        <v>26</v>
      </c>
      <c r="H34" s="110"/>
      <c r="I34" s="117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9"/>
      <c r="X34" s="135"/>
      <c r="Y34" s="90"/>
      <c r="Z34" s="90"/>
    </row>
    <row r="35" spans="1:26" s="31" customFormat="1" ht="16.350000000000001" customHeight="1" x14ac:dyDescent="0.5">
      <c r="A35" s="53">
        <v>29</v>
      </c>
      <c r="B35" s="364">
        <v>42375</v>
      </c>
      <c r="C35" s="304" t="s">
        <v>62</v>
      </c>
      <c r="D35" s="305" t="s">
        <v>81</v>
      </c>
      <c r="E35" s="306" t="s">
        <v>82</v>
      </c>
      <c r="F35" s="622" t="s">
        <v>32</v>
      </c>
      <c r="G35" s="606" t="s">
        <v>29</v>
      </c>
      <c r="H35" s="377"/>
      <c r="I35" s="307"/>
      <c r="J35" s="122"/>
      <c r="K35" s="122"/>
      <c r="L35" s="122"/>
      <c r="M35" s="122"/>
      <c r="N35" s="122"/>
      <c r="O35" s="122"/>
      <c r="P35" s="123"/>
      <c r="Q35" s="123"/>
      <c r="R35" s="123"/>
      <c r="S35" s="123"/>
      <c r="T35" s="123"/>
      <c r="U35" s="123"/>
      <c r="V35" s="123"/>
      <c r="W35" s="121"/>
      <c r="X35" s="383"/>
      <c r="Y35" s="90"/>
      <c r="Z35" s="90"/>
    </row>
    <row r="36" spans="1:26" s="31" customFormat="1" ht="16.350000000000001" customHeight="1" x14ac:dyDescent="0.5">
      <c r="A36" s="64">
        <v>30</v>
      </c>
      <c r="B36" s="279">
        <v>42398</v>
      </c>
      <c r="C36" s="280" t="s">
        <v>62</v>
      </c>
      <c r="D36" s="302" t="s">
        <v>83</v>
      </c>
      <c r="E36" s="303" t="s">
        <v>84</v>
      </c>
      <c r="F36" s="616" t="s">
        <v>32</v>
      </c>
      <c r="G36" s="611" t="s">
        <v>33</v>
      </c>
      <c r="H36" s="114"/>
      <c r="I36" s="322"/>
      <c r="J36" s="115"/>
      <c r="K36" s="115"/>
      <c r="L36" s="28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334"/>
      <c r="X36" s="139"/>
      <c r="Y36" s="90"/>
      <c r="Z36" s="90"/>
    </row>
    <row r="37" spans="1:26" s="31" customFormat="1" ht="16.350000000000001" customHeight="1" x14ac:dyDescent="0.5">
      <c r="A37" s="45">
        <v>31</v>
      </c>
      <c r="B37" s="364">
        <v>42494</v>
      </c>
      <c r="C37" s="304" t="s">
        <v>62</v>
      </c>
      <c r="D37" s="305" t="s">
        <v>85</v>
      </c>
      <c r="E37" s="306" t="s">
        <v>86</v>
      </c>
      <c r="F37" s="622" t="s">
        <v>40</v>
      </c>
      <c r="G37" s="601" t="s">
        <v>20</v>
      </c>
      <c r="H37" s="377"/>
      <c r="I37" s="307"/>
      <c r="J37" s="122"/>
      <c r="K37" s="122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1"/>
      <c r="X37" s="383"/>
      <c r="Y37" s="90"/>
      <c r="Z37" s="90"/>
    </row>
    <row r="38" spans="1:26" s="31" customFormat="1" ht="15.95" customHeight="1" x14ac:dyDescent="0.5">
      <c r="A38" s="53">
        <v>32</v>
      </c>
      <c r="B38" s="54">
        <v>42505</v>
      </c>
      <c r="C38" s="274" t="s">
        <v>62</v>
      </c>
      <c r="D38" s="366" t="s">
        <v>87</v>
      </c>
      <c r="E38" s="296" t="s">
        <v>88</v>
      </c>
      <c r="F38" s="607" t="s">
        <v>40</v>
      </c>
      <c r="G38" s="604" t="s">
        <v>23</v>
      </c>
      <c r="H38" s="110"/>
      <c r="I38" s="117"/>
      <c r="J38" s="112"/>
      <c r="K38" s="112"/>
      <c r="L38" s="112"/>
      <c r="M38" s="112"/>
      <c r="N38" s="112"/>
      <c r="O38" s="112"/>
      <c r="P38" s="113"/>
      <c r="Q38" s="113"/>
      <c r="R38" s="113"/>
      <c r="S38" s="113"/>
      <c r="T38" s="113"/>
      <c r="U38" s="113"/>
      <c r="V38" s="113"/>
      <c r="W38" s="119"/>
      <c r="X38" s="135"/>
      <c r="Y38" s="90"/>
      <c r="Z38" s="90"/>
    </row>
    <row r="39" spans="1:26" s="31" customFormat="1" ht="16.350000000000001" customHeight="1" x14ac:dyDescent="0.5">
      <c r="A39" s="53">
        <v>33</v>
      </c>
      <c r="B39" s="54">
        <v>42531</v>
      </c>
      <c r="C39" s="274" t="s">
        <v>62</v>
      </c>
      <c r="D39" s="295" t="s">
        <v>89</v>
      </c>
      <c r="E39" s="296" t="s">
        <v>90</v>
      </c>
      <c r="F39" s="607" t="s">
        <v>40</v>
      </c>
      <c r="G39" s="606" t="s">
        <v>26</v>
      </c>
      <c r="H39" s="110"/>
      <c r="I39" s="117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9"/>
      <c r="X39" s="135"/>
      <c r="Y39" s="90"/>
      <c r="Z39" s="90"/>
    </row>
    <row r="40" spans="1:26" s="31" customFormat="1" ht="15.95" customHeight="1" x14ac:dyDescent="0.5">
      <c r="A40" s="53">
        <v>34</v>
      </c>
      <c r="B40" s="364">
        <v>42544</v>
      </c>
      <c r="C40" s="304" t="s">
        <v>62</v>
      </c>
      <c r="D40" s="305" t="s">
        <v>91</v>
      </c>
      <c r="E40" s="306" t="s">
        <v>92</v>
      </c>
      <c r="F40" s="622"/>
      <c r="G40" s="606" t="s">
        <v>29</v>
      </c>
      <c r="H40" s="377"/>
      <c r="I40" s="320"/>
      <c r="J40" s="122"/>
      <c r="K40" s="122"/>
      <c r="L40" s="122"/>
      <c r="M40" s="122"/>
      <c r="N40" s="122"/>
      <c r="O40" s="122"/>
      <c r="P40" s="123"/>
      <c r="Q40" s="123"/>
      <c r="R40" s="123"/>
      <c r="S40" s="123"/>
      <c r="T40" s="123"/>
      <c r="U40" s="123"/>
      <c r="V40" s="123"/>
      <c r="W40" s="121"/>
      <c r="X40" s="383"/>
      <c r="Y40" s="90"/>
      <c r="Z40" s="90"/>
    </row>
    <row r="41" spans="1:26" s="31" customFormat="1" ht="16.350000000000001" customHeight="1" x14ac:dyDescent="0.5">
      <c r="A41" s="64">
        <v>35</v>
      </c>
      <c r="B41" s="279">
        <v>42545</v>
      </c>
      <c r="C41" s="280" t="s">
        <v>62</v>
      </c>
      <c r="D41" s="302" t="s">
        <v>93</v>
      </c>
      <c r="E41" s="303" t="s">
        <v>94</v>
      </c>
      <c r="F41" s="616"/>
      <c r="G41" s="611" t="s">
        <v>33</v>
      </c>
      <c r="H41" s="114"/>
      <c r="I41" s="322"/>
      <c r="J41" s="115"/>
      <c r="K41" s="115"/>
      <c r="L41" s="115"/>
      <c r="M41" s="115"/>
      <c r="N41" s="115"/>
      <c r="O41" s="115"/>
      <c r="P41" s="116"/>
      <c r="Q41" s="116"/>
      <c r="R41" s="116"/>
      <c r="S41" s="116"/>
      <c r="T41" s="116"/>
      <c r="U41" s="116"/>
      <c r="V41" s="116"/>
      <c r="W41" s="334"/>
      <c r="X41" s="139"/>
    </row>
    <row r="42" spans="1:26" s="31" customFormat="1" ht="16.350000000000001" customHeight="1" x14ac:dyDescent="0.5">
      <c r="A42" s="45">
        <v>36</v>
      </c>
      <c r="B42" s="364">
        <v>42570</v>
      </c>
      <c r="C42" s="304" t="s">
        <v>62</v>
      </c>
      <c r="D42" s="305" t="s">
        <v>95</v>
      </c>
      <c r="E42" s="306" t="s">
        <v>96</v>
      </c>
      <c r="F42" s="622" t="s">
        <v>19</v>
      </c>
      <c r="G42" s="601" t="s">
        <v>20</v>
      </c>
      <c r="H42" s="120"/>
      <c r="I42" s="528"/>
      <c r="J42" s="121"/>
      <c r="K42" s="121"/>
      <c r="L42" s="121"/>
      <c r="M42" s="121"/>
      <c r="N42" s="121"/>
      <c r="O42" s="121"/>
      <c r="P42" s="123"/>
      <c r="Q42" s="123"/>
      <c r="R42" s="123"/>
      <c r="S42" s="123"/>
      <c r="T42" s="123"/>
      <c r="U42" s="123"/>
      <c r="V42" s="123"/>
      <c r="W42" s="121"/>
      <c r="X42" s="383"/>
      <c r="Y42" s="90"/>
      <c r="Z42" s="90"/>
    </row>
    <row r="43" spans="1:26" s="31" customFormat="1" ht="15.95" customHeight="1" x14ac:dyDescent="0.5">
      <c r="A43" s="53">
        <v>37</v>
      </c>
      <c r="B43" s="353">
        <v>42573</v>
      </c>
      <c r="C43" s="274" t="s">
        <v>62</v>
      </c>
      <c r="D43" s="295" t="s">
        <v>97</v>
      </c>
      <c r="E43" s="296" t="s">
        <v>98</v>
      </c>
      <c r="F43" s="607" t="s">
        <v>19</v>
      </c>
      <c r="G43" s="604" t="s">
        <v>23</v>
      </c>
      <c r="H43" s="623"/>
      <c r="I43" s="636"/>
      <c r="J43" s="637"/>
      <c r="K43" s="637"/>
      <c r="L43" s="637"/>
      <c r="M43" s="637"/>
      <c r="N43" s="637"/>
      <c r="O43" s="637"/>
      <c r="P43" s="638"/>
      <c r="Q43" s="638"/>
      <c r="R43" s="638"/>
      <c r="S43" s="638"/>
      <c r="T43" s="638"/>
      <c r="U43" s="638"/>
      <c r="V43" s="638"/>
      <c r="W43" s="643"/>
      <c r="X43" s="644"/>
      <c r="Y43" s="90"/>
      <c r="Z43" s="90"/>
    </row>
    <row r="44" spans="1:26" s="31" customFormat="1" ht="16.350000000000001" customHeight="1" x14ac:dyDescent="0.5">
      <c r="A44" s="53">
        <v>38</v>
      </c>
      <c r="B44" s="178">
        <v>44394</v>
      </c>
      <c r="C44" s="289" t="s">
        <v>62</v>
      </c>
      <c r="D44" s="180" t="s">
        <v>99</v>
      </c>
      <c r="E44" s="308" t="s">
        <v>100</v>
      </c>
      <c r="F44" s="559" t="s">
        <v>19</v>
      </c>
      <c r="G44" s="195" t="s">
        <v>26</v>
      </c>
      <c r="H44" s="110"/>
      <c r="I44" s="117"/>
      <c r="J44" s="112"/>
      <c r="K44" s="112"/>
      <c r="L44" s="112"/>
      <c r="M44" s="112"/>
      <c r="N44" s="112"/>
      <c r="O44" s="112"/>
      <c r="P44" s="113"/>
      <c r="Q44" s="113"/>
      <c r="R44" s="113"/>
      <c r="S44" s="113"/>
      <c r="T44" s="113"/>
      <c r="U44" s="113"/>
      <c r="V44" s="113"/>
      <c r="W44" s="119"/>
      <c r="X44" s="135"/>
      <c r="Y44" s="90"/>
      <c r="Z44" s="90"/>
    </row>
    <row r="45" spans="1:26" s="31" customFormat="1" ht="16.350000000000001" customHeight="1" x14ac:dyDescent="0.5">
      <c r="A45" s="401">
        <v>39</v>
      </c>
      <c r="B45" s="178">
        <v>44395</v>
      </c>
      <c r="C45" s="316" t="s">
        <v>62</v>
      </c>
      <c r="D45" s="190" t="s">
        <v>101</v>
      </c>
      <c r="E45" s="317" t="s">
        <v>102</v>
      </c>
      <c r="F45" s="618" t="s">
        <v>19</v>
      </c>
      <c r="G45" s="195" t="s">
        <v>29</v>
      </c>
      <c r="H45" s="377"/>
      <c r="I45" s="307"/>
      <c r="J45" s="122"/>
      <c r="K45" s="122"/>
      <c r="L45" s="122"/>
      <c r="M45" s="122"/>
      <c r="N45" s="122"/>
      <c r="O45" s="122"/>
      <c r="P45" s="123"/>
      <c r="Q45" s="123"/>
      <c r="R45" s="123"/>
      <c r="S45" s="123"/>
      <c r="T45" s="123"/>
      <c r="U45" s="123"/>
      <c r="V45" s="123"/>
      <c r="W45" s="121"/>
      <c r="X45" s="383"/>
      <c r="Y45" s="90"/>
      <c r="Z45" s="90"/>
    </row>
    <row r="46" spans="1:26" s="31" customFormat="1" ht="15.95" customHeight="1" x14ac:dyDescent="0.5">
      <c r="A46" s="64"/>
      <c r="B46" s="494"/>
      <c r="C46" s="495"/>
      <c r="D46" s="496"/>
      <c r="E46" s="497"/>
      <c r="F46" s="624"/>
      <c r="G46" s="611"/>
      <c r="H46" s="114"/>
      <c r="I46" s="285"/>
      <c r="J46" s="115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334"/>
      <c r="X46" s="139"/>
      <c r="Y46" s="90"/>
      <c r="Z46" s="90"/>
    </row>
    <row r="47" spans="1:26" s="31" customFormat="1" ht="6" customHeight="1" x14ac:dyDescent="0.5">
      <c r="A47" s="81"/>
      <c r="B47" s="82"/>
      <c r="C47" s="83"/>
      <c r="D47" s="84"/>
      <c r="E47" s="84"/>
      <c r="F47" s="83"/>
      <c r="G47" s="81"/>
      <c r="H47" s="81"/>
      <c r="I47" s="639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140"/>
      <c r="X47" s="141"/>
    </row>
    <row r="48" spans="1:26" s="31" customFormat="1" ht="16.149999999999999" customHeight="1" x14ac:dyDescent="0.5">
      <c r="A48" s="87"/>
      <c r="B48" s="88" t="s">
        <v>103</v>
      </c>
      <c r="C48" s="81"/>
      <c r="E48" s="81">
        <f>I48+O48</f>
        <v>39</v>
      </c>
      <c r="F48" s="89" t="s">
        <v>104</v>
      </c>
      <c r="G48" s="88" t="s">
        <v>105</v>
      </c>
      <c r="I48" s="81">
        <f>COUNTIF($C$7:$C$46,"ช")</f>
        <v>19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20</v>
      </c>
      <c r="P48" s="87"/>
      <c r="Q48" s="124" t="s">
        <v>106</v>
      </c>
      <c r="W48" s="87"/>
      <c r="X48" s="87"/>
    </row>
    <row r="49" spans="1:24" s="99" customFormat="1" ht="15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</row>
    <row r="50" spans="1:24" s="94" customFormat="1" ht="15" hidden="1" customHeight="1" x14ac:dyDescent="0.5">
      <c r="A50" s="91"/>
      <c r="B50" s="92"/>
      <c r="C50" s="91"/>
      <c r="D50" s="93" t="s">
        <v>20</v>
      </c>
      <c r="E50" s="93">
        <f>COUNTIF($G$7:$G$46,"แดง")</f>
        <v>8</v>
      </c>
      <c r="F50" s="93" t="s">
        <v>40</v>
      </c>
      <c r="G50" s="91">
        <f>COUNTIF($F$7:$F$46,"ไทย")</f>
        <v>6</v>
      </c>
      <c r="H50" s="91"/>
      <c r="I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</row>
    <row r="51" spans="1:24" s="94" customFormat="1" ht="15" hidden="1" customHeight="1" x14ac:dyDescent="0.5">
      <c r="A51" s="91"/>
      <c r="B51" s="92"/>
      <c r="C51" s="91"/>
      <c r="D51" s="93" t="s">
        <v>23</v>
      </c>
      <c r="E51" s="93">
        <f>COUNTIF($G$7:$G$46,"เหลือง")</f>
        <v>8</v>
      </c>
      <c r="F51" s="93" t="s">
        <v>32</v>
      </c>
      <c r="G51" s="91">
        <f>COUNTIF($F$7:$F$46,"คณิต")</f>
        <v>10</v>
      </c>
      <c r="H51" s="91"/>
      <c r="I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</row>
    <row r="52" spans="1:24" s="94" customFormat="1" ht="15" hidden="1" customHeight="1" x14ac:dyDescent="0.5">
      <c r="A52" s="91"/>
      <c r="B52" s="92"/>
      <c r="C52" s="91"/>
      <c r="D52" s="93" t="s">
        <v>26</v>
      </c>
      <c r="E52" s="93">
        <f>COUNTIF($G$7:$G$46,"น้ำเงิน")</f>
        <v>8</v>
      </c>
      <c r="F52" s="93" t="s">
        <v>19</v>
      </c>
      <c r="G52" s="91">
        <f>COUNTIF($F$7:$F$46,"อังกฤษ")</f>
        <v>13</v>
      </c>
      <c r="H52" s="91"/>
      <c r="I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</row>
    <row r="53" spans="1:24" s="94" customFormat="1" ht="15" hidden="1" customHeight="1" x14ac:dyDescent="0.5">
      <c r="A53" s="91"/>
      <c r="B53" s="92"/>
      <c r="C53" s="91"/>
      <c r="D53" s="93" t="s">
        <v>29</v>
      </c>
      <c r="E53" s="93">
        <f>COUNTIF($G$7:$G$46,"ม่วง")</f>
        <v>8</v>
      </c>
      <c r="F53" s="333" t="s">
        <v>108</v>
      </c>
      <c r="G53" s="372">
        <f>SUM(G50:G52)</f>
        <v>29</v>
      </c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</row>
    <row r="54" spans="1:24" s="94" customFormat="1" ht="15" hidden="1" customHeight="1" x14ac:dyDescent="0.5">
      <c r="A54" s="91"/>
      <c r="B54" s="92"/>
      <c r="C54" s="91"/>
      <c r="D54" s="93" t="s">
        <v>33</v>
      </c>
      <c r="E54" s="93">
        <f>COUNTIF($G$7:$G$46,"ฟ้า")</f>
        <v>7</v>
      </c>
      <c r="F54" s="93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</row>
    <row r="55" spans="1:24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39</v>
      </c>
      <c r="F55" s="93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</row>
    <row r="56" spans="1:24" s="94" customFormat="1" ht="15" customHeight="1" x14ac:dyDescent="0.5">
      <c r="B56" s="95"/>
      <c r="C56" s="96"/>
      <c r="D56" s="97"/>
      <c r="E56" s="97"/>
      <c r="F56" s="97"/>
    </row>
    <row r="57" spans="1:24" s="94" customFormat="1" ht="15" customHeight="1" x14ac:dyDescent="0.5">
      <c r="B57" s="95"/>
      <c r="C57" s="96"/>
      <c r="D57" s="97"/>
      <c r="E57" s="97"/>
      <c r="F57" s="97"/>
    </row>
    <row r="58" spans="1:24" ht="15" customHeight="1" x14ac:dyDescent="0.5">
      <c r="A58" s="577"/>
      <c r="B58" s="625"/>
      <c r="C58" s="626"/>
      <c r="D58" s="627"/>
      <c r="E58" s="627"/>
      <c r="F58" s="627"/>
      <c r="G58" s="577"/>
      <c r="H58" s="94"/>
      <c r="I58" s="94"/>
      <c r="J58" s="94"/>
      <c r="K58" s="94"/>
      <c r="L58" s="94"/>
      <c r="M58" s="94"/>
    </row>
    <row r="59" spans="1:24" ht="15" customHeight="1" x14ac:dyDescent="0.5">
      <c r="B59" s="95"/>
      <c r="C59" s="96"/>
      <c r="D59" s="97"/>
      <c r="E59" s="97"/>
      <c r="F59" s="97"/>
      <c r="G59" s="94"/>
      <c r="H59" s="94"/>
      <c r="I59" s="94"/>
      <c r="J59" s="94"/>
      <c r="K59" s="94"/>
      <c r="L59" s="94"/>
      <c r="M59" s="94"/>
    </row>
    <row r="60" spans="1:24" ht="15" customHeight="1" x14ac:dyDescent="0.5">
      <c r="B60" s="95"/>
      <c r="C60" s="96"/>
      <c r="D60" s="97"/>
      <c r="E60" s="97"/>
      <c r="F60" s="97"/>
      <c r="G60" s="94"/>
      <c r="H60" s="94"/>
      <c r="I60" s="94"/>
      <c r="J60" s="94"/>
      <c r="K60" s="94"/>
      <c r="L60" s="94"/>
      <c r="M60" s="94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8"/>
  <sheetViews>
    <sheetView topLeftCell="A24" zoomScale="120" zoomScaleNormal="120" workbookViewId="0">
      <selection activeCell="H61" sqref="H61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5" width="10.42578125" style="35" customWidth="1"/>
    <col min="6" max="6" width="5.7109375" style="32" customWidth="1"/>
    <col min="7" max="7" width="8.85546875" style="32" customWidth="1"/>
    <col min="8" max="8" width="5" style="32" customWidth="1"/>
    <col min="9" max="23" width="3" style="32" customWidth="1"/>
    <col min="24" max="16384" width="9.140625" style="32"/>
  </cols>
  <sheetData>
    <row r="1" spans="1:29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G1" s="40"/>
      <c r="K1" s="28" t="s">
        <v>2</v>
      </c>
      <c r="P1" s="28" t="str">
        <f>'ยอด ม.4'!B22</f>
        <v>นางสาววรารัตน์  เมืองแมน</v>
      </c>
    </row>
    <row r="2" spans="1:29" s="28" customFormat="1" ht="18" customHeight="1" x14ac:dyDescent="0.5">
      <c r="B2" s="41" t="s">
        <v>3</v>
      </c>
      <c r="C2" s="37"/>
      <c r="D2" s="38"/>
      <c r="E2" s="39" t="s">
        <v>701</v>
      </c>
      <c r="K2" s="28" t="s">
        <v>5</v>
      </c>
      <c r="P2" s="28" t="str">
        <f>'ยอด ม.4'!B23</f>
        <v>ครูญี่ปุ่น</v>
      </c>
    </row>
    <row r="3" spans="1:29" s="29" customFormat="1" ht="17.25" customHeight="1" x14ac:dyDescent="0.5">
      <c r="A3" s="40" t="s">
        <v>702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</row>
    <row r="4" spans="1:29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126" t="s">
        <v>8</v>
      </c>
      <c r="U4" s="686">
        <f>'ยอด ม.4'!F22</f>
        <v>723</v>
      </c>
      <c r="V4" s="686"/>
      <c r="W4" s="127"/>
    </row>
    <row r="5" spans="1:29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706" t="s">
        <v>14</v>
      </c>
      <c r="G5" s="706" t="s">
        <v>703</v>
      </c>
      <c r="H5" s="687" t="s">
        <v>15</v>
      </c>
      <c r="I5" s="34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9"/>
    </row>
    <row r="6" spans="1:29" s="30" customFormat="1" ht="18" customHeight="1" x14ac:dyDescent="0.5">
      <c r="A6" s="688"/>
      <c r="B6" s="690"/>
      <c r="C6" s="692"/>
      <c r="D6" s="694"/>
      <c r="E6" s="696"/>
      <c r="F6" s="706"/>
      <c r="G6" s="706"/>
      <c r="H6" s="697"/>
      <c r="I6" s="342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434"/>
    </row>
    <row r="7" spans="1:29" s="31" customFormat="1" ht="15.75" customHeight="1" x14ac:dyDescent="0.5">
      <c r="A7" s="45">
        <v>1</v>
      </c>
      <c r="B7" s="46">
        <v>42174</v>
      </c>
      <c r="C7" s="384" t="s">
        <v>16</v>
      </c>
      <c r="D7" s="385" t="s">
        <v>704</v>
      </c>
      <c r="E7" s="386" t="s">
        <v>705</v>
      </c>
      <c r="F7" s="45"/>
      <c r="G7" s="387" t="s">
        <v>19</v>
      </c>
      <c r="H7" s="45" t="s">
        <v>20</v>
      </c>
      <c r="I7" s="421"/>
      <c r="J7" s="118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33"/>
    </row>
    <row r="8" spans="1:29" s="31" customFormat="1" ht="16.149999999999999" customHeight="1" x14ac:dyDescent="0.5">
      <c r="A8" s="53">
        <v>2</v>
      </c>
      <c r="B8" s="60">
        <v>42189</v>
      </c>
      <c r="C8" s="79" t="s">
        <v>16</v>
      </c>
      <c r="D8" s="56" t="s">
        <v>706</v>
      </c>
      <c r="E8" s="57" t="s">
        <v>707</v>
      </c>
      <c r="F8" s="388"/>
      <c r="G8" s="389" t="s">
        <v>19</v>
      </c>
      <c r="H8" s="388" t="s">
        <v>23</v>
      </c>
      <c r="I8" s="422"/>
      <c r="J8" s="119"/>
      <c r="K8" s="119"/>
      <c r="L8" s="119"/>
      <c r="M8" s="119"/>
      <c r="N8" s="119"/>
      <c r="O8" s="119"/>
      <c r="P8" s="113"/>
      <c r="Q8" s="113"/>
      <c r="R8" s="113"/>
      <c r="S8" s="113"/>
      <c r="T8" s="113"/>
      <c r="U8" s="113"/>
      <c r="V8" s="113"/>
      <c r="W8" s="135"/>
    </row>
    <row r="9" spans="1:29" s="31" customFormat="1" ht="16.149999999999999" customHeight="1" x14ac:dyDescent="0.5">
      <c r="A9" s="53">
        <v>3</v>
      </c>
      <c r="B9" s="60">
        <v>42251</v>
      </c>
      <c r="C9" s="79" t="s">
        <v>16</v>
      </c>
      <c r="D9" s="56" t="s">
        <v>708</v>
      </c>
      <c r="E9" s="57" t="s">
        <v>709</v>
      </c>
      <c r="F9" s="53"/>
      <c r="G9" s="389" t="s">
        <v>19</v>
      </c>
      <c r="H9" s="53" t="s">
        <v>26</v>
      </c>
      <c r="I9" s="423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35"/>
    </row>
    <row r="10" spans="1:29" s="31" customFormat="1" ht="16.149999999999999" customHeight="1" x14ac:dyDescent="0.5">
      <c r="A10" s="53">
        <v>4</v>
      </c>
      <c r="B10" s="60">
        <v>42342</v>
      </c>
      <c r="C10" s="79" t="s">
        <v>16</v>
      </c>
      <c r="D10" s="56" t="s">
        <v>710</v>
      </c>
      <c r="E10" s="57" t="s">
        <v>711</v>
      </c>
      <c r="F10" s="53"/>
      <c r="G10" s="58" t="s">
        <v>712</v>
      </c>
      <c r="H10" s="53" t="s">
        <v>29</v>
      </c>
      <c r="I10" s="423"/>
      <c r="J10" s="112"/>
      <c r="K10" s="112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35"/>
      <c r="AB10" s="340" t="s">
        <v>713</v>
      </c>
      <c r="AC10" s="340"/>
    </row>
    <row r="11" spans="1:29" s="31" customFormat="1" ht="16.149999999999999" customHeight="1" x14ac:dyDescent="0.5">
      <c r="A11" s="64">
        <v>5</v>
      </c>
      <c r="B11" s="65">
        <v>42394</v>
      </c>
      <c r="C11" s="390" t="s">
        <v>16</v>
      </c>
      <c r="D11" s="391" t="s">
        <v>714</v>
      </c>
      <c r="E11" s="392" t="s">
        <v>715</v>
      </c>
      <c r="F11" s="393"/>
      <c r="G11" s="394" t="s">
        <v>712</v>
      </c>
      <c r="H11" s="393" t="s">
        <v>33</v>
      </c>
      <c r="I11" s="424"/>
      <c r="J11" s="334"/>
      <c r="K11" s="334"/>
      <c r="L11" s="11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37"/>
    </row>
    <row r="12" spans="1:29" s="31" customFormat="1" ht="16.149999999999999" customHeight="1" x14ac:dyDescent="0.5">
      <c r="A12" s="45">
        <v>6</v>
      </c>
      <c r="B12" s="46">
        <v>42432</v>
      </c>
      <c r="C12" s="384" t="s">
        <v>16</v>
      </c>
      <c r="D12" s="385" t="s">
        <v>716</v>
      </c>
      <c r="E12" s="386" t="s">
        <v>717</v>
      </c>
      <c r="F12" s="45"/>
      <c r="G12" s="387" t="s">
        <v>712</v>
      </c>
      <c r="H12" s="45" t="s">
        <v>20</v>
      </c>
      <c r="I12" s="421"/>
      <c r="J12" s="118"/>
      <c r="K12" s="118"/>
      <c r="L12" s="118"/>
      <c r="M12" s="118"/>
      <c r="N12" s="118"/>
      <c r="O12" s="118"/>
      <c r="P12" s="109"/>
      <c r="Q12" s="109"/>
      <c r="R12" s="109"/>
      <c r="S12" s="109"/>
      <c r="T12" s="109"/>
      <c r="U12" s="109"/>
      <c r="V12" s="109"/>
      <c r="W12" s="133"/>
    </row>
    <row r="13" spans="1:29" s="31" customFormat="1" ht="16.149999999999999" customHeight="1" x14ac:dyDescent="0.5">
      <c r="A13" s="53">
        <v>7</v>
      </c>
      <c r="B13" s="60">
        <v>42441</v>
      </c>
      <c r="C13" s="79" t="s">
        <v>16</v>
      </c>
      <c r="D13" s="56" t="s">
        <v>718</v>
      </c>
      <c r="E13" s="57" t="s">
        <v>719</v>
      </c>
      <c r="F13" s="388"/>
      <c r="G13" s="389" t="s">
        <v>19</v>
      </c>
      <c r="H13" s="388" t="s">
        <v>23</v>
      </c>
      <c r="I13" s="422"/>
      <c r="J13" s="119"/>
      <c r="K13" s="119"/>
      <c r="L13" s="119"/>
      <c r="M13" s="119"/>
      <c r="N13" s="119"/>
      <c r="O13" s="119"/>
      <c r="P13" s="113"/>
      <c r="Q13" s="113"/>
      <c r="R13" s="113"/>
      <c r="S13" s="113"/>
      <c r="T13" s="113"/>
      <c r="U13" s="113"/>
      <c r="V13" s="113"/>
      <c r="W13" s="135"/>
    </row>
    <row r="14" spans="1:29" s="31" customFormat="1" ht="16.5" customHeight="1" x14ac:dyDescent="0.5">
      <c r="A14" s="53">
        <v>8</v>
      </c>
      <c r="B14" s="60">
        <v>42472</v>
      </c>
      <c r="C14" s="79" t="s">
        <v>16</v>
      </c>
      <c r="D14" s="56" t="s">
        <v>720</v>
      </c>
      <c r="E14" s="57" t="s">
        <v>721</v>
      </c>
      <c r="F14" s="53" t="s">
        <v>40</v>
      </c>
      <c r="G14" s="58" t="s">
        <v>722</v>
      </c>
      <c r="H14" s="53" t="s">
        <v>26</v>
      </c>
      <c r="I14" s="423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35"/>
    </row>
    <row r="15" spans="1:29" s="31" customFormat="1" ht="16.149999999999999" customHeight="1" x14ac:dyDescent="0.5">
      <c r="A15" s="53">
        <v>9</v>
      </c>
      <c r="B15" s="60">
        <v>42480</v>
      </c>
      <c r="C15" s="79" t="s">
        <v>16</v>
      </c>
      <c r="D15" s="56" t="s">
        <v>723</v>
      </c>
      <c r="E15" s="57" t="s">
        <v>724</v>
      </c>
      <c r="F15" s="388"/>
      <c r="G15" s="389" t="s">
        <v>19</v>
      </c>
      <c r="H15" s="53" t="s">
        <v>29</v>
      </c>
      <c r="I15" s="422"/>
      <c r="J15" s="119"/>
      <c r="K15" s="119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35"/>
    </row>
    <row r="16" spans="1:29" s="31" customFormat="1" ht="16.149999999999999" customHeight="1" x14ac:dyDescent="0.5">
      <c r="A16" s="64">
        <v>10</v>
      </c>
      <c r="B16" s="65">
        <v>42277</v>
      </c>
      <c r="C16" s="390" t="s">
        <v>62</v>
      </c>
      <c r="D16" s="395" t="s">
        <v>725</v>
      </c>
      <c r="E16" s="392" t="s">
        <v>726</v>
      </c>
      <c r="F16" s="64"/>
      <c r="G16" s="396" t="s">
        <v>19</v>
      </c>
      <c r="H16" s="393" t="s">
        <v>33</v>
      </c>
      <c r="I16" s="42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37"/>
    </row>
    <row r="17" spans="1:26" s="31" customFormat="1" ht="16.149999999999999" customHeight="1" x14ac:dyDescent="0.5">
      <c r="A17" s="45">
        <v>11</v>
      </c>
      <c r="B17" s="397">
        <v>42279</v>
      </c>
      <c r="C17" s="384" t="s">
        <v>62</v>
      </c>
      <c r="D17" s="385" t="s">
        <v>727</v>
      </c>
      <c r="E17" s="386" t="s">
        <v>728</v>
      </c>
      <c r="F17" s="52"/>
      <c r="G17" s="398" t="s">
        <v>712</v>
      </c>
      <c r="H17" s="45" t="s">
        <v>20</v>
      </c>
      <c r="I17" s="426"/>
      <c r="J17" s="108"/>
      <c r="K17" s="10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33"/>
    </row>
    <row r="18" spans="1:26" s="31" customFormat="1" ht="16.149999999999999" customHeight="1" x14ac:dyDescent="0.5">
      <c r="A18" s="53">
        <v>12</v>
      </c>
      <c r="B18" s="399">
        <v>42325</v>
      </c>
      <c r="C18" s="79" t="s">
        <v>62</v>
      </c>
      <c r="D18" s="56" t="s">
        <v>729</v>
      </c>
      <c r="E18" s="57" t="s">
        <v>730</v>
      </c>
      <c r="F18" s="53" t="s">
        <v>40</v>
      </c>
      <c r="G18" s="58" t="s">
        <v>731</v>
      </c>
      <c r="H18" s="388" t="s">
        <v>23</v>
      </c>
      <c r="I18" s="423"/>
      <c r="J18" s="112"/>
      <c r="K18" s="112"/>
      <c r="L18" s="117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35"/>
    </row>
    <row r="19" spans="1:26" s="31" customFormat="1" ht="16.149999999999999" customHeight="1" x14ac:dyDescent="0.5">
      <c r="A19" s="53">
        <v>13</v>
      </c>
      <c r="B19" s="399">
        <v>42351</v>
      </c>
      <c r="C19" s="79" t="s">
        <v>62</v>
      </c>
      <c r="D19" s="56" t="s">
        <v>71</v>
      </c>
      <c r="E19" s="57" t="s">
        <v>732</v>
      </c>
      <c r="F19" s="53"/>
      <c r="G19" s="58" t="s">
        <v>731</v>
      </c>
      <c r="H19" s="53" t="s">
        <v>26</v>
      </c>
      <c r="I19" s="423"/>
      <c r="J19" s="112"/>
      <c r="K19" s="112"/>
      <c r="L19" s="117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35"/>
    </row>
    <row r="20" spans="1:26" s="31" customFormat="1" ht="16.149999999999999" customHeight="1" x14ac:dyDescent="0.5">
      <c r="A20" s="53">
        <v>14</v>
      </c>
      <c r="B20" s="399">
        <v>42354</v>
      </c>
      <c r="C20" s="79" t="s">
        <v>62</v>
      </c>
      <c r="D20" s="56" t="s">
        <v>733</v>
      </c>
      <c r="E20" s="57" t="s">
        <v>734</v>
      </c>
      <c r="F20" s="53"/>
      <c r="G20" s="58" t="s">
        <v>731</v>
      </c>
      <c r="H20" s="53" t="s">
        <v>29</v>
      </c>
      <c r="I20" s="423"/>
      <c r="J20" s="112"/>
      <c r="K20" s="112"/>
      <c r="L20" s="119"/>
      <c r="M20" s="119"/>
      <c r="N20" s="119"/>
      <c r="O20" s="119"/>
      <c r="P20" s="113"/>
      <c r="Q20" s="113"/>
      <c r="R20" s="113"/>
      <c r="S20" s="113"/>
      <c r="T20" s="113"/>
      <c r="U20" s="113"/>
      <c r="V20" s="113"/>
      <c r="W20" s="135"/>
    </row>
    <row r="21" spans="1:26" s="31" customFormat="1" ht="16.149999999999999" customHeight="1" x14ac:dyDescent="0.5">
      <c r="A21" s="64">
        <v>15</v>
      </c>
      <c r="B21" s="400">
        <v>42357</v>
      </c>
      <c r="C21" s="390" t="s">
        <v>62</v>
      </c>
      <c r="D21" s="391" t="s">
        <v>735</v>
      </c>
      <c r="E21" s="392" t="s">
        <v>736</v>
      </c>
      <c r="F21" s="64"/>
      <c r="G21" s="396" t="s">
        <v>712</v>
      </c>
      <c r="H21" s="393" t="s">
        <v>33</v>
      </c>
      <c r="I21" s="425"/>
      <c r="J21" s="11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39"/>
    </row>
    <row r="22" spans="1:26" s="31" customFormat="1" ht="16.149999999999999" customHeight="1" x14ac:dyDescent="0.5">
      <c r="A22" s="45">
        <v>16</v>
      </c>
      <c r="B22" s="397">
        <v>42365</v>
      </c>
      <c r="C22" s="384" t="s">
        <v>62</v>
      </c>
      <c r="D22" s="385" t="s">
        <v>737</v>
      </c>
      <c r="E22" s="386" t="s">
        <v>738</v>
      </c>
      <c r="F22" s="45"/>
      <c r="G22" s="387" t="s">
        <v>722</v>
      </c>
      <c r="H22" s="45" t="s">
        <v>20</v>
      </c>
      <c r="I22" s="421"/>
      <c r="J22" s="118"/>
      <c r="K22" s="118"/>
      <c r="L22" s="108"/>
      <c r="M22" s="108"/>
      <c r="N22" s="108"/>
      <c r="O22" s="108"/>
      <c r="P22" s="109"/>
      <c r="Q22" s="109"/>
      <c r="R22" s="109"/>
      <c r="S22" s="109"/>
      <c r="T22" s="109"/>
      <c r="U22" s="109"/>
      <c r="V22" s="109"/>
      <c r="W22" s="133"/>
    </row>
    <row r="23" spans="1:26" s="31" customFormat="1" ht="16.149999999999999" customHeight="1" x14ac:dyDescent="0.5">
      <c r="A23" s="401">
        <v>17</v>
      </c>
      <c r="B23" s="402">
        <v>42372</v>
      </c>
      <c r="C23" s="403" t="s">
        <v>62</v>
      </c>
      <c r="D23" s="75" t="s">
        <v>739</v>
      </c>
      <c r="E23" s="76" t="s">
        <v>740</v>
      </c>
      <c r="F23" s="401"/>
      <c r="G23" s="404" t="s">
        <v>731</v>
      </c>
      <c r="H23" s="388" t="s">
        <v>23</v>
      </c>
      <c r="I23" s="427"/>
      <c r="J23" s="122"/>
      <c r="K23" s="122"/>
      <c r="L23" s="122"/>
      <c r="M23" s="122"/>
      <c r="N23" s="122"/>
      <c r="O23" s="122"/>
      <c r="P23" s="123"/>
      <c r="Q23" s="123"/>
      <c r="R23" s="123"/>
      <c r="S23" s="123"/>
      <c r="T23" s="123"/>
      <c r="U23" s="123"/>
      <c r="V23" s="123"/>
      <c r="W23" s="383"/>
    </row>
    <row r="24" spans="1:26" s="31" customFormat="1" ht="16.149999999999999" customHeight="1" x14ac:dyDescent="0.5">
      <c r="A24" s="278">
        <v>18</v>
      </c>
      <c r="B24" s="60">
        <v>42399</v>
      </c>
      <c r="C24" s="79" t="s">
        <v>62</v>
      </c>
      <c r="D24" s="56" t="s">
        <v>741</v>
      </c>
      <c r="E24" s="57" t="s">
        <v>742</v>
      </c>
      <c r="F24" s="53"/>
      <c r="G24" s="58" t="s">
        <v>731</v>
      </c>
      <c r="H24" s="53" t="s">
        <v>26</v>
      </c>
      <c r="I24" s="423"/>
      <c r="J24" s="112"/>
      <c r="K24" s="112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35"/>
    </row>
    <row r="25" spans="1:26" s="31" customFormat="1" ht="16.149999999999999" customHeight="1" x14ac:dyDescent="0.5">
      <c r="A25" s="53">
        <v>19</v>
      </c>
      <c r="B25" s="60">
        <v>42401</v>
      </c>
      <c r="C25" s="79" t="s">
        <v>62</v>
      </c>
      <c r="D25" s="56" t="s">
        <v>743</v>
      </c>
      <c r="E25" s="57" t="s">
        <v>744</v>
      </c>
      <c r="F25" s="53"/>
      <c r="G25" s="58" t="s">
        <v>19</v>
      </c>
      <c r="H25" s="53" t="s">
        <v>29</v>
      </c>
      <c r="I25" s="423"/>
      <c r="J25" s="112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35"/>
    </row>
    <row r="26" spans="1:26" s="31" customFormat="1" ht="16.149999999999999" customHeight="1" x14ac:dyDescent="0.5">
      <c r="A26" s="64">
        <v>20</v>
      </c>
      <c r="B26" s="65">
        <v>42402</v>
      </c>
      <c r="C26" s="390" t="s">
        <v>62</v>
      </c>
      <c r="D26" s="391" t="s">
        <v>745</v>
      </c>
      <c r="E26" s="392" t="s">
        <v>154</v>
      </c>
      <c r="F26" s="64"/>
      <c r="G26" s="396" t="s">
        <v>722</v>
      </c>
      <c r="H26" s="393" t="s">
        <v>33</v>
      </c>
      <c r="I26" s="425"/>
      <c r="J26" s="115"/>
      <c r="K26" s="115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39"/>
      <c r="Z26" s="340" t="s">
        <v>746</v>
      </c>
    </row>
    <row r="27" spans="1:26" s="31" customFormat="1" ht="16.350000000000001" customHeight="1" x14ac:dyDescent="0.5">
      <c r="A27" s="45">
        <v>21</v>
      </c>
      <c r="B27" s="46">
        <v>42407</v>
      </c>
      <c r="C27" s="384" t="s">
        <v>62</v>
      </c>
      <c r="D27" s="385" t="s">
        <v>747</v>
      </c>
      <c r="E27" s="386" t="s">
        <v>748</v>
      </c>
      <c r="F27" s="45"/>
      <c r="G27" s="387" t="s">
        <v>722</v>
      </c>
      <c r="H27" s="45" t="s">
        <v>20</v>
      </c>
      <c r="I27" s="421"/>
      <c r="J27" s="118"/>
      <c r="K27" s="118"/>
      <c r="L27" s="118"/>
      <c r="M27" s="118"/>
      <c r="N27" s="118"/>
      <c r="O27" s="118"/>
      <c r="P27" s="109"/>
      <c r="Q27" s="109"/>
      <c r="R27" s="109"/>
      <c r="S27" s="109"/>
      <c r="T27" s="109"/>
      <c r="U27" s="109"/>
      <c r="V27" s="109"/>
      <c r="W27" s="133"/>
    </row>
    <row r="28" spans="1:26" s="31" customFormat="1" ht="16.149999999999999" customHeight="1" x14ac:dyDescent="0.5">
      <c r="A28" s="401">
        <v>22</v>
      </c>
      <c r="B28" s="402">
        <v>42413</v>
      </c>
      <c r="C28" s="403" t="s">
        <v>62</v>
      </c>
      <c r="D28" s="75" t="s">
        <v>619</v>
      </c>
      <c r="E28" s="76" t="s">
        <v>749</v>
      </c>
      <c r="F28" s="401" t="s">
        <v>40</v>
      </c>
      <c r="G28" s="404" t="s">
        <v>722</v>
      </c>
      <c r="H28" s="388" t="s">
        <v>23</v>
      </c>
      <c r="I28" s="427"/>
      <c r="J28" s="122"/>
      <c r="K28" s="122"/>
      <c r="L28" s="122"/>
      <c r="M28" s="122"/>
      <c r="N28" s="122"/>
      <c r="O28" s="122"/>
      <c r="P28" s="123"/>
      <c r="Q28" s="123"/>
      <c r="R28" s="123"/>
      <c r="S28" s="123"/>
      <c r="T28" s="123"/>
      <c r="U28" s="123"/>
      <c r="V28" s="123"/>
      <c r="W28" s="383"/>
    </row>
    <row r="29" spans="1:26" s="31" customFormat="1" ht="16.149999999999999" customHeight="1" x14ac:dyDescent="0.5">
      <c r="A29" s="53">
        <v>23</v>
      </c>
      <c r="B29" s="405">
        <v>42414</v>
      </c>
      <c r="C29" s="79" t="s">
        <v>62</v>
      </c>
      <c r="D29" s="56" t="s">
        <v>447</v>
      </c>
      <c r="E29" s="57" t="s">
        <v>750</v>
      </c>
      <c r="F29" s="53"/>
      <c r="G29" s="58" t="s">
        <v>722</v>
      </c>
      <c r="H29" s="53" t="s">
        <v>26</v>
      </c>
      <c r="I29" s="428"/>
      <c r="J29" s="429"/>
      <c r="K29" s="429"/>
      <c r="L29" s="429"/>
      <c r="M29" s="429"/>
      <c r="N29" s="429"/>
      <c r="O29" s="429"/>
      <c r="P29" s="430"/>
      <c r="Q29" s="430"/>
      <c r="R29" s="430"/>
      <c r="S29" s="430"/>
      <c r="T29" s="430"/>
      <c r="U29" s="430"/>
      <c r="V29" s="430"/>
      <c r="W29" s="435"/>
    </row>
    <row r="30" spans="1:26" s="31" customFormat="1" ht="16.149999999999999" customHeight="1" x14ac:dyDescent="0.5">
      <c r="A30" s="53">
        <v>24</v>
      </c>
      <c r="B30" s="60">
        <v>42415</v>
      </c>
      <c r="C30" s="79" t="s">
        <v>62</v>
      </c>
      <c r="D30" s="56" t="s">
        <v>751</v>
      </c>
      <c r="E30" s="57" t="s">
        <v>752</v>
      </c>
      <c r="F30" s="53"/>
      <c r="G30" s="58" t="s">
        <v>712</v>
      </c>
      <c r="H30" s="53" t="s">
        <v>29</v>
      </c>
      <c r="I30" s="431"/>
      <c r="J30" s="112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35"/>
    </row>
    <row r="31" spans="1:26" s="31" customFormat="1" ht="16.149999999999999" customHeight="1" x14ac:dyDescent="0.5">
      <c r="A31" s="64">
        <v>25</v>
      </c>
      <c r="B31" s="65">
        <v>42444</v>
      </c>
      <c r="C31" s="390" t="s">
        <v>62</v>
      </c>
      <c r="D31" s="391" t="s">
        <v>753</v>
      </c>
      <c r="E31" s="392" t="s">
        <v>754</v>
      </c>
      <c r="F31" s="64"/>
      <c r="G31" s="396" t="s">
        <v>19</v>
      </c>
      <c r="H31" s="393" t="s">
        <v>33</v>
      </c>
      <c r="I31" s="432"/>
      <c r="J31" s="115"/>
      <c r="K31" s="115"/>
      <c r="L31" s="115"/>
      <c r="M31" s="115"/>
      <c r="N31" s="115"/>
      <c r="O31" s="115"/>
      <c r="P31" s="116"/>
      <c r="Q31" s="116"/>
      <c r="R31" s="116"/>
      <c r="S31" s="116"/>
      <c r="T31" s="116"/>
      <c r="U31" s="116"/>
      <c r="V31" s="116"/>
      <c r="W31" s="139"/>
    </row>
    <row r="32" spans="1:26" s="31" customFormat="1" ht="16.149999999999999" customHeight="1" x14ac:dyDescent="0.5">
      <c r="A32" s="45">
        <v>26</v>
      </c>
      <c r="B32" s="46">
        <v>42445</v>
      </c>
      <c r="C32" s="384" t="s">
        <v>62</v>
      </c>
      <c r="D32" s="385" t="s">
        <v>359</v>
      </c>
      <c r="E32" s="386" t="s">
        <v>755</v>
      </c>
      <c r="F32" s="45"/>
      <c r="G32" s="387" t="s">
        <v>722</v>
      </c>
      <c r="H32" s="45" t="s">
        <v>20</v>
      </c>
      <c r="I32" s="433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33"/>
    </row>
    <row r="33" spans="1:26" s="31" customFormat="1" ht="16.149999999999999" customHeight="1" x14ac:dyDescent="0.5">
      <c r="A33" s="401">
        <v>27</v>
      </c>
      <c r="B33" s="402">
        <v>42456</v>
      </c>
      <c r="C33" s="403" t="s">
        <v>62</v>
      </c>
      <c r="D33" s="75" t="s">
        <v>756</v>
      </c>
      <c r="E33" s="76" t="s">
        <v>757</v>
      </c>
      <c r="F33" s="401"/>
      <c r="G33" s="404" t="s">
        <v>722</v>
      </c>
      <c r="H33" s="388" t="s">
        <v>23</v>
      </c>
      <c r="I33" s="427"/>
      <c r="J33" s="122"/>
      <c r="K33" s="122"/>
      <c r="L33" s="122"/>
      <c r="M33" s="122"/>
      <c r="N33" s="122"/>
      <c r="O33" s="122"/>
      <c r="P33" s="123"/>
      <c r="Q33" s="123"/>
      <c r="R33" s="123"/>
      <c r="S33" s="123"/>
      <c r="T33" s="123"/>
      <c r="U33" s="123"/>
      <c r="V33" s="123"/>
      <c r="W33" s="383"/>
    </row>
    <row r="34" spans="1:26" s="31" customFormat="1" ht="16.149999999999999" customHeight="1" x14ac:dyDescent="0.5">
      <c r="A34" s="278">
        <v>28</v>
      </c>
      <c r="B34" s="405">
        <v>42461</v>
      </c>
      <c r="C34" s="79" t="s">
        <v>62</v>
      </c>
      <c r="D34" s="56" t="s">
        <v>758</v>
      </c>
      <c r="E34" s="57" t="s">
        <v>759</v>
      </c>
      <c r="F34" s="53"/>
      <c r="G34" s="58" t="s">
        <v>712</v>
      </c>
      <c r="H34" s="53" t="s">
        <v>26</v>
      </c>
      <c r="I34" s="423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35"/>
    </row>
    <row r="35" spans="1:26" s="31" customFormat="1" ht="16.149999999999999" customHeight="1" x14ac:dyDescent="0.5">
      <c r="A35" s="406">
        <v>29</v>
      </c>
      <c r="B35" s="60">
        <v>42491</v>
      </c>
      <c r="C35" s="79" t="s">
        <v>62</v>
      </c>
      <c r="D35" s="56" t="s">
        <v>533</v>
      </c>
      <c r="E35" s="57" t="s">
        <v>760</v>
      </c>
      <c r="F35" s="53"/>
      <c r="G35" s="58" t="s">
        <v>19</v>
      </c>
      <c r="H35" s="53" t="s">
        <v>29</v>
      </c>
      <c r="I35" s="423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35"/>
    </row>
    <row r="36" spans="1:26" s="31" customFormat="1" ht="16.149999999999999" customHeight="1" x14ac:dyDescent="0.5">
      <c r="A36" s="407">
        <v>30</v>
      </c>
      <c r="B36" s="65">
        <v>42499</v>
      </c>
      <c r="C36" s="390" t="s">
        <v>62</v>
      </c>
      <c r="D36" s="391" t="s">
        <v>761</v>
      </c>
      <c r="E36" s="392" t="s">
        <v>762</v>
      </c>
      <c r="F36" s="64"/>
      <c r="G36" s="396" t="s">
        <v>731</v>
      </c>
      <c r="H36" s="393" t="s">
        <v>33</v>
      </c>
      <c r="I36" s="42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39"/>
    </row>
    <row r="37" spans="1:26" s="31" customFormat="1" ht="16.149999999999999" customHeight="1" x14ac:dyDescent="0.5">
      <c r="A37" s="45">
        <v>31</v>
      </c>
      <c r="B37" s="46">
        <v>42500</v>
      </c>
      <c r="C37" s="384" t="s">
        <v>62</v>
      </c>
      <c r="D37" s="385" t="s">
        <v>763</v>
      </c>
      <c r="E37" s="386" t="s">
        <v>764</v>
      </c>
      <c r="F37" s="45"/>
      <c r="G37" s="387" t="s">
        <v>19</v>
      </c>
      <c r="H37" s="45" t="s">
        <v>20</v>
      </c>
      <c r="I37" s="421"/>
      <c r="J37" s="118"/>
      <c r="K37" s="118"/>
      <c r="L37" s="118"/>
      <c r="M37" s="118"/>
      <c r="N37" s="118"/>
      <c r="O37" s="118"/>
      <c r="P37" s="109"/>
      <c r="Q37" s="109"/>
      <c r="R37" s="109"/>
      <c r="S37" s="109"/>
      <c r="T37" s="109"/>
      <c r="U37" s="109"/>
      <c r="V37" s="109"/>
      <c r="W37" s="133"/>
    </row>
    <row r="38" spans="1:26" s="31" customFormat="1" ht="16.350000000000001" customHeight="1" x14ac:dyDescent="0.5">
      <c r="A38" s="401">
        <v>32</v>
      </c>
      <c r="B38" s="408">
        <v>42507</v>
      </c>
      <c r="C38" s="403" t="s">
        <v>62</v>
      </c>
      <c r="D38" s="75" t="s">
        <v>765</v>
      </c>
      <c r="E38" s="76" t="s">
        <v>766</v>
      </c>
      <c r="F38" s="401"/>
      <c r="G38" s="404" t="s">
        <v>722</v>
      </c>
      <c r="H38" s="388" t="s">
        <v>23</v>
      </c>
      <c r="I38" s="427"/>
      <c r="J38" s="122"/>
      <c r="K38" s="122"/>
      <c r="L38" s="122"/>
      <c r="M38" s="122"/>
      <c r="N38" s="122"/>
      <c r="O38" s="122"/>
      <c r="P38" s="123"/>
      <c r="Q38" s="123"/>
      <c r="R38" s="123"/>
      <c r="S38" s="123"/>
      <c r="T38" s="123"/>
      <c r="U38" s="123"/>
      <c r="V38" s="123"/>
      <c r="W38" s="383"/>
    </row>
    <row r="39" spans="1:26" s="31" customFormat="1" ht="16.149999999999999" customHeight="1" x14ac:dyDescent="0.5">
      <c r="A39" s="53">
        <v>33</v>
      </c>
      <c r="B39" s="409">
        <v>42536</v>
      </c>
      <c r="C39" s="79" t="s">
        <v>62</v>
      </c>
      <c r="D39" s="56" t="s">
        <v>767</v>
      </c>
      <c r="E39" s="57" t="s">
        <v>768</v>
      </c>
      <c r="F39" s="53"/>
      <c r="G39" s="58" t="s">
        <v>19</v>
      </c>
      <c r="H39" s="53" t="s">
        <v>26</v>
      </c>
      <c r="I39" s="423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35"/>
    </row>
    <row r="40" spans="1:26" s="31" customFormat="1" ht="16.149999999999999" customHeight="1" x14ac:dyDescent="0.5">
      <c r="A40" s="53">
        <v>34</v>
      </c>
      <c r="B40" s="409">
        <v>42539</v>
      </c>
      <c r="C40" s="79" t="s">
        <v>62</v>
      </c>
      <c r="D40" s="56" t="s">
        <v>769</v>
      </c>
      <c r="E40" s="57" t="s">
        <v>770</v>
      </c>
      <c r="F40" s="53"/>
      <c r="G40" s="58" t="s">
        <v>731</v>
      </c>
      <c r="H40" s="53" t="s">
        <v>29</v>
      </c>
      <c r="I40" s="423"/>
      <c r="J40" s="112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35"/>
    </row>
    <row r="41" spans="1:26" s="31" customFormat="1" ht="16.149999999999999" customHeight="1" x14ac:dyDescent="0.5">
      <c r="A41" s="64">
        <v>35</v>
      </c>
      <c r="B41" s="410">
        <v>42577</v>
      </c>
      <c r="C41" s="390" t="s">
        <v>62</v>
      </c>
      <c r="D41" s="391" t="s">
        <v>771</v>
      </c>
      <c r="E41" s="392" t="s">
        <v>772</v>
      </c>
      <c r="F41" s="64"/>
      <c r="G41" s="396" t="s">
        <v>722</v>
      </c>
      <c r="H41" s="393" t="s">
        <v>33</v>
      </c>
      <c r="I41" s="424"/>
      <c r="J41" s="334"/>
      <c r="K41" s="334"/>
      <c r="L41" s="334"/>
      <c r="M41" s="334"/>
      <c r="N41" s="334"/>
      <c r="O41" s="334"/>
      <c r="P41" s="116"/>
      <c r="Q41" s="116"/>
      <c r="R41" s="116"/>
      <c r="S41" s="116"/>
      <c r="T41" s="116"/>
      <c r="U41" s="116"/>
      <c r="V41" s="116"/>
      <c r="W41" s="139"/>
    </row>
    <row r="42" spans="1:26" s="31" customFormat="1" ht="16.149999999999999" customHeight="1" x14ac:dyDescent="0.5">
      <c r="A42" s="401">
        <v>36</v>
      </c>
      <c r="B42" s="408">
        <v>43263</v>
      </c>
      <c r="C42" s="403" t="s">
        <v>62</v>
      </c>
      <c r="D42" s="75" t="s">
        <v>773</v>
      </c>
      <c r="E42" s="76" t="s">
        <v>774</v>
      </c>
      <c r="F42" s="78"/>
      <c r="G42" s="411" t="s">
        <v>731</v>
      </c>
      <c r="H42" s="45" t="s">
        <v>20</v>
      </c>
      <c r="I42" s="427"/>
      <c r="J42" s="122"/>
      <c r="K42" s="122"/>
      <c r="L42" s="122"/>
      <c r="M42" s="122"/>
      <c r="N42" s="122"/>
      <c r="O42" s="122"/>
      <c r="P42" s="123"/>
      <c r="Q42" s="123"/>
      <c r="R42" s="123"/>
      <c r="S42" s="123"/>
      <c r="T42" s="123"/>
      <c r="U42" s="123"/>
      <c r="V42" s="123"/>
      <c r="W42" s="383"/>
    </row>
    <row r="43" spans="1:26" s="31" customFormat="1" ht="16.149999999999999" customHeight="1" x14ac:dyDescent="0.5">
      <c r="A43" s="401">
        <v>37</v>
      </c>
      <c r="B43" s="188">
        <v>44443</v>
      </c>
      <c r="C43" s="316" t="s">
        <v>62</v>
      </c>
      <c r="D43" s="190" t="s">
        <v>775</v>
      </c>
      <c r="E43" s="317" t="s">
        <v>776</v>
      </c>
      <c r="F43" s="355" t="s">
        <v>40</v>
      </c>
      <c r="G43" s="412" t="s">
        <v>731</v>
      </c>
      <c r="H43" s="354" t="s">
        <v>23</v>
      </c>
      <c r="I43" s="427"/>
      <c r="J43" s="122"/>
      <c r="K43" s="122"/>
      <c r="L43" s="122"/>
      <c r="M43" s="122"/>
      <c r="N43" s="122"/>
      <c r="O43" s="122"/>
      <c r="P43" s="123"/>
      <c r="Q43" s="123"/>
      <c r="R43" s="123"/>
      <c r="S43" s="123"/>
      <c r="T43" s="123"/>
      <c r="U43" s="123"/>
      <c r="V43" s="123"/>
      <c r="W43" s="383"/>
    </row>
    <row r="44" spans="1:26" s="31" customFormat="1" ht="16.149999999999999" customHeight="1" x14ac:dyDescent="0.5">
      <c r="A44" s="53">
        <v>38</v>
      </c>
      <c r="B44" s="178">
        <v>44444</v>
      </c>
      <c r="C44" s="289" t="s">
        <v>62</v>
      </c>
      <c r="D44" s="180" t="s">
        <v>777</v>
      </c>
      <c r="E44" s="308" t="s">
        <v>778</v>
      </c>
      <c r="F44" s="292" t="s">
        <v>40</v>
      </c>
      <c r="G44" s="413" t="s">
        <v>19</v>
      </c>
      <c r="H44" s="292" t="s">
        <v>26</v>
      </c>
      <c r="I44" s="423"/>
      <c r="J44" s="112"/>
      <c r="K44" s="112"/>
      <c r="L44" s="112"/>
      <c r="M44" s="112"/>
      <c r="N44" s="112"/>
      <c r="O44" s="112"/>
      <c r="P44" s="113"/>
      <c r="Q44" s="113"/>
      <c r="R44" s="113"/>
      <c r="S44" s="113"/>
      <c r="T44" s="113"/>
      <c r="U44" s="113"/>
      <c r="V44" s="113"/>
      <c r="W44" s="135"/>
      <c r="Z44" s="340" t="s">
        <v>746</v>
      </c>
    </row>
    <row r="45" spans="1:26" s="31" customFormat="1" ht="16.149999999999999" customHeight="1" x14ac:dyDescent="0.5">
      <c r="A45" s="53">
        <v>39</v>
      </c>
      <c r="B45" s="178">
        <v>44445</v>
      </c>
      <c r="C45" s="289" t="s">
        <v>62</v>
      </c>
      <c r="D45" s="180" t="s">
        <v>779</v>
      </c>
      <c r="E45" s="308" t="s">
        <v>780</v>
      </c>
      <c r="F45" s="292" t="s">
        <v>40</v>
      </c>
      <c r="G45" s="413" t="s">
        <v>19</v>
      </c>
      <c r="H45" s="292" t="s">
        <v>29</v>
      </c>
      <c r="I45" s="423"/>
      <c r="J45" s="112"/>
      <c r="K45" s="112"/>
      <c r="L45" s="112"/>
      <c r="M45" s="112"/>
      <c r="N45" s="112"/>
      <c r="O45" s="112"/>
      <c r="P45" s="113"/>
      <c r="Q45" s="113"/>
      <c r="R45" s="113"/>
      <c r="S45" s="113"/>
      <c r="T45" s="113"/>
      <c r="U45" s="113"/>
      <c r="V45" s="113"/>
      <c r="W45" s="135"/>
    </row>
    <row r="46" spans="1:26" s="31" customFormat="1" ht="16.149999999999999" customHeight="1" x14ac:dyDescent="0.5">
      <c r="A46" s="64">
        <v>40</v>
      </c>
      <c r="B46" s="183">
        <v>44446</v>
      </c>
      <c r="C46" s="311" t="s">
        <v>62</v>
      </c>
      <c r="D46" s="185" t="s">
        <v>781</v>
      </c>
      <c r="E46" s="312" t="s">
        <v>782</v>
      </c>
      <c r="F46" s="314" t="s">
        <v>40</v>
      </c>
      <c r="G46" s="414" t="s">
        <v>19</v>
      </c>
      <c r="H46" s="415" t="s">
        <v>33</v>
      </c>
      <c r="I46" s="425"/>
      <c r="J46" s="115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139"/>
    </row>
    <row r="47" spans="1:26" s="31" customFormat="1" ht="6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141"/>
    </row>
    <row r="48" spans="1:26" s="31" customFormat="1" ht="16.149999999999999" customHeight="1" x14ac:dyDescent="0.5">
      <c r="A48" s="87"/>
      <c r="B48" s="88" t="s">
        <v>103</v>
      </c>
      <c r="C48" s="81"/>
      <c r="E48" s="81">
        <f>H48+N48</f>
        <v>40</v>
      </c>
      <c r="F48" s="89" t="s">
        <v>104</v>
      </c>
      <c r="G48" s="416" t="s">
        <v>105</v>
      </c>
      <c r="H48" s="124">
        <f>COUNTIF($C$7:$C$46,"ช")</f>
        <v>9</v>
      </c>
      <c r="J48" s="124" t="s">
        <v>106</v>
      </c>
      <c r="L48" s="125" t="s">
        <v>107</v>
      </c>
      <c r="M48" s="125"/>
      <c r="N48" s="81">
        <f>COUNTIF($C$7:$C$46,"ญ")</f>
        <v>31</v>
      </c>
      <c r="P48" s="124" t="s">
        <v>106</v>
      </c>
      <c r="W48" s="87"/>
    </row>
    <row r="49" spans="1:23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1:23" s="94" customFormat="1" ht="15" hidden="1" customHeight="1" x14ac:dyDescent="0.5">
      <c r="A50" s="91"/>
      <c r="B50" s="92"/>
      <c r="C50" s="91"/>
      <c r="D50" s="93" t="s">
        <v>20</v>
      </c>
      <c r="E50" s="93">
        <f>COUNTIF($H$7:$H$46,"แดง")</f>
        <v>8</v>
      </c>
      <c r="F50" s="91"/>
      <c r="G50" s="93" t="s">
        <v>19</v>
      </c>
      <c r="H50" s="93">
        <f>COUNTIF($G$7:$G$46,"อังกฤษ")</f>
        <v>14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1:23" s="94" customFormat="1" ht="15" hidden="1" customHeight="1" x14ac:dyDescent="0.5">
      <c r="A51" s="91"/>
      <c r="B51" s="92"/>
      <c r="C51" s="91"/>
      <c r="D51" s="93" t="s">
        <v>23</v>
      </c>
      <c r="E51" s="93">
        <f>COUNTIF($H$7:$H$46,"เหลือง")</f>
        <v>8</v>
      </c>
      <c r="F51" s="91"/>
      <c r="G51" s="93" t="s">
        <v>722</v>
      </c>
      <c r="H51" s="417">
        <f>COUNTIF($G$7:$G$46,"ฝรั่งเศส")</f>
        <v>10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</row>
    <row r="52" spans="1:23" s="94" customFormat="1" ht="15" hidden="1" customHeight="1" x14ac:dyDescent="0.5">
      <c r="A52" s="91"/>
      <c r="B52" s="92"/>
      <c r="C52" s="91"/>
      <c r="D52" s="93" t="s">
        <v>26</v>
      </c>
      <c r="E52" s="93">
        <f>COUNTIF($H$7:$H$46,"น้ำเงิน")</f>
        <v>8</v>
      </c>
      <c r="F52" s="91"/>
      <c r="G52" s="93" t="s">
        <v>731</v>
      </c>
      <c r="H52" s="417">
        <f>COUNTIF($G$7:$G$46,"จีน")</f>
        <v>9</v>
      </c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</row>
    <row r="53" spans="1:23" s="94" customFormat="1" ht="15" hidden="1" customHeight="1" x14ac:dyDescent="0.5">
      <c r="A53" s="91"/>
      <c r="B53" s="92"/>
      <c r="C53" s="91"/>
      <c r="D53" s="93" t="s">
        <v>29</v>
      </c>
      <c r="E53" s="93">
        <f>COUNTIF($H$7:$H$46,"ม่วง")</f>
        <v>8</v>
      </c>
      <c r="F53" s="91"/>
      <c r="G53" s="93" t="s">
        <v>712</v>
      </c>
      <c r="H53" s="417">
        <f>COUNTIF($G$7:$G$46,"ญี่ปุ่น")</f>
        <v>7</v>
      </c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</row>
    <row r="54" spans="1:23" s="94" customFormat="1" ht="15" hidden="1" customHeight="1" x14ac:dyDescent="0.5">
      <c r="A54" s="91"/>
      <c r="B54" s="92"/>
      <c r="C54" s="91"/>
      <c r="D54" s="93" t="s">
        <v>33</v>
      </c>
      <c r="E54" s="93">
        <f>COUNTIF($H$7:$H$46,"ฟ้า")</f>
        <v>8</v>
      </c>
      <c r="F54" s="91"/>
      <c r="G54" s="418" t="s">
        <v>108</v>
      </c>
      <c r="H54" s="418">
        <f>SUM(H50:H53)</f>
        <v>40</v>
      </c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</row>
    <row r="55" spans="1:23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40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</row>
    <row r="56" spans="1:23" ht="15" hidden="1" customHeight="1" x14ac:dyDescent="0.5">
      <c r="A56" s="94"/>
      <c r="B56" s="95"/>
      <c r="C56" s="96"/>
      <c r="D56" s="97"/>
      <c r="E56" s="97"/>
      <c r="F56" s="94"/>
      <c r="G56" s="94"/>
      <c r="H56" s="94"/>
      <c r="I56" s="94"/>
      <c r="J56" s="94"/>
    </row>
    <row r="57" spans="1:23" ht="15" customHeight="1" x14ac:dyDescent="0.5">
      <c r="A57" s="94"/>
      <c r="B57" s="95"/>
      <c r="C57" s="96"/>
      <c r="D57" s="97"/>
      <c r="E57" s="97"/>
      <c r="F57" s="94"/>
      <c r="G57" s="94"/>
      <c r="H57" s="94"/>
      <c r="I57" s="94"/>
      <c r="J57" s="94"/>
    </row>
    <row r="58" spans="1:23" ht="15" customHeight="1" x14ac:dyDescent="0.5">
      <c r="C58" s="419"/>
      <c r="D58" s="420"/>
      <c r="E58" s="420"/>
    </row>
  </sheetData>
  <mergeCells count="9">
    <mergeCell ref="U4:V4"/>
    <mergeCell ref="A5:A6"/>
    <mergeCell ref="B5:B6"/>
    <mergeCell ref="C5:C6"/>
    <mergeCell ref="D5:D6"/>
    <mergeCell ref="E5:E6"/>
    <mergeCell ref="F5:F6"/>
    <mergeCell ref="G5:G6"/>
    <mergeCell ref="H5:H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0"/>
  <sheetViews>
    <sheetView topLeftCell="A13" zoomScale="120" zoomScaleNormal="120" workbookViewId="0">
      <selection activeCell="S34" sqref="S34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8.7109375" style="32" customWidth="1"/>
    <col min="7" max="7" width="5.140625" style="32" customWidth="1"/>
    <col min="8" max="24" width="3" style="32" customWidth="1"/>
    <col min="25" max="16384" width="9.140625" style="32"/>
  </cols>
  <sheetData>
    <row r="1" spans="1:26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K1" s="28" t="s">
        <v>2</v>
      </c>
      <c r="P1" s="28" t="str">
        <f>'ยอด ม.4'!B24</f>
        <v>นางอมรรัตน์ โสกรรณิตย์</v>
      </c>
    </row>
    <row r="2" spans="1:26" s="28" customFormat="1" ht="18" customHeight="1" x14ac:dyDescent="0.5">
      <c r="B2" s="41" t="s">
        <v>3</v>
      </c>
      <c r="C2" s="37"/>
      <c r="D2" s="38"/>
      <c r="E2" s="39" t="s">
        <v>783</v>
      </c>
      <c r="K2" s="28" t="s">
        <v>5</v>
      </c>
      <c r="P2" s="28" t="str">
        <f>'ยอด ม.4'!B25</f>
        <v>นางยุวรัตน์ บุญทวีวัฒน์</v>
      </c>
    </row>
    <row r="3" spans="1:26" s="29" customFormat="1" ht="17.25" customHeight="1" x14ac:dyDescent="0.5">
      <c r="A3" s="40" t="s">
        <v>784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</row>
    <row r="4" spans="1:26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126" t="s">
        <v>8</v>
      </c>
      <c r="V4" s="686">
        <f>'ยอด ม.4'!F24</f>
        <v>722</v>
      </c>
      <c r="W4" s="686"/>
    </row>
    <row r="5" spans="1:26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708" t="s">
        <v>703</v>
      </c>
      <c r="G5" s="710" t="s">
        <v>15</v>
      </c>
      <c r="H5" s="34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55"/>
    </row>
    <row r="6" spans="1:26" s="30" customFormat="1" ht="18" customHeight="1" x14ac:dyDescent="0.5">
      <c r="A6" s="688"/>
      <c r="B6" s="690"/>
      <c r="C6" s="692"/>
      <c r="D6" s="694"/>
      <c r="E6" s="696"/>
      <c r="F6" s="709"/>
      <c r="G6" s="710"/>
      <c r="H6" s="342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56"/>
    </row>
    <row r="7" spans="1:26" s="31" customFormat="1" ht="15.75" customHeight="1" x14ac:dyDescent="0.5">
      <c r="A7" s="45">
        <v>1</v>
      </c>
      <c r="B7" s="267">
        <v>42180</v>
      </c>
      <c r="C7" s="268" t="s">
        <v>16</v>
      </c>
      <c r="D7" s="300" t="s">
        <v>785</v>
      </c>
      <c r="E7" s="301" t="s">
        <v>786</v>
      </c>
      <c r="F7" s="343" t="s">
        <v>722</v>
      </c>
      <c r="G7" s="343" t="s">
        <v>20</v>
      </c>
      <c r="H7" s="344"/>
      <c r="I7" s="373"/>
      <c r="J7" s="287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33"/>
      <c r="Z7" s="340" t="s">
        <v>787</v>
      </c>
    </row>
    <row r="8" spans="1:26" s="31" customFormat="1" ht="16.149999999999999" customHeight="1" x14ac:dyDescent="0.5">
      <c r="A8" s="53">
        <v>2</v>
      </c>
      <c r="B8" s="54">
        <v>42290</v>
      </c>
      <c r="C8" s="274" t="s">
        <v>16</v>
      </c>
      <c r="D8" s="295" t="s">
        <v>435</v>
      </c>
      <c r="E8" s="296" t="s">
        <v>788</v>
      </c>
      <c r="F8" s="278" t="s">
        <v>19</v>
      </c>
      <c r="G8" s="278" t="s">
        <v>23</v>
      </c>
      <c r="H8" s="345"/>
      <c r="I8" s="110"/>
      <c r="J8" s="117"/>
      <c r="K8" s="112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35"/>
    </row>
    <row r="9" spans="1:26" s="31" customFormat="1" ht="16.149999999999999" customHeight="1" x14ac:dyDescent="0.5">
      <c r="A9" s="53">
        <v>3</v>
      </c>
      <c r="B9" s="54">
        <v>42338</v>
      </c>
      <c r="C9" s="274" t="s">
        <v>16</v>
      </c>
      <c r="D9" s="295" t="s">
        <v>789</v>
      </c>
      <c r="E9" s="296" t="s">
        <v>790</v>
      </c>
      <c r="F9" s="278" t="s">
        <v>19</v>
      </c>
      <c r="G9" s="278" t="s">
        <v>26</v>
      </c>
      <c r="H9" s="345"/>
      <c r="I9" s="110"/>
      <c r="J9" s="117"/>
      <c r="K9" s="112"/>
      <c r="L9" s="119"/>
      <c r="M9" s="119"/>
      <c r="N9" s="119"/>
      <c r="O9" s="119"/>
      <c r="P9" s="113"/>
      <c r="Q9" s="113"/>
      <c r="R9" s="113"/>
      <c r="S9" s="113"/>
      <c r="T9" s="113"/>
      <c r="U9" s="113"/>
      <c r="V9" s="113"/>
      <c r="W9" s="113"/>
      <c r="X9" s="135"/>
    </row>
    <row r="10" spans="1:26" s="31" customFormat="1" ht="16.149999999999999" customHeight="1" x14ac:dyDescent="0.5">
      <c r="A10" s="53">
        <v>4</v>
      </c>
      <c r="B10" s="54">
        <v>42343</v>
      </c>
      <c r="C10" s="274" t="s">
        <v>16</v>
      </c>
      <c r="D10" s="295" t="s">
        <v>791</v>
      </c>
      <c r="E10" s="296" t="s">
        <v>792</v>
      </c>
      <c r="F10" s="346" t="s">
        <v>19</v>
      </c>
      <c r="G10" s="346" t="s">
        <v>29</v>
      </c>
      <c r="H10" s="347"/>
      <c r="I10" s="374"/>
      <c r="J10" s="293"/>
      <c r="K10" s="119"/>
      <c r="L10" s="119"/>
      <c r="M10" s="119"/>
      <c r="N10" s="119"/>
      <c r="O10" s="119"/>
      <c r="P10" s="113"/>
      <c r="Q10" s="113"/>
      <c r="R10" s="113"/>
      <c r="S10" s="113"/>
      <c r="T10" s="113"/>
      <c r="U10" s="113"/>
      <c r="V10" s="113"/>
      <c r="W10" s="113"/>
      <c r="X10" s="135"/>
    </row>
    <row r="11" spans="1:26" s="31" customFormat="1" ht="16.149999999999999" customHeight="1" x14ac:dyDescent="0.5">
      <c r="A11" s="64">
        <v>5</v>
      </c>
      <c r="B11" s="279">
        <v>42422</v>
      </c>
      <c r="C11" s="280" t="s">
        <v>16</v>
      </c>
      <c r="D11" s="302" t="s">
        <v>50</v>
      </c>
      <c r="E11" s="303" t="s">
        <v>793</v>
      </c>
      <c r="F11" s="284" t="s">
        <v>712</v>
      </c>
      <c r="G11" s="284" t="s">
        <v>33</v>
      </c>
      <c r="H11" s="348"/>
      <c r="I11" s="114"/>
      <c r="J11" s="285"/>
      <c r="K11" s="115"/>
      <c r="L11" s="11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16"/>
      <c r="X11" s="139"/>
      <c r="Z11" s="340" t="s">
        <v>787</v>
      </c>
    </row>
    <row r="12" spans="1:26" s="31" customFormat="1" ht="16.149999999999999" customHeight="1" x14ac:dyDescent="0.5">
      <c r="A12" s="45">
        <v>6</v>
      </c>
      <c r="B12" s="267">
        <v>42469</v>
      </c>
      <c r="C12" s="268" t="s">
        <v>16</v>
      </c>
      <c r="D12" s="300" t="s">
        <v>796</v>
      </c>
      <c r="E12" s="301" t="s">
        <v>797</v>
      </c>
      <c r="F12" s="272" t="s">
        <v>712</v>
      </c>
      <c r="G12" s="343" t="s">
        <v>23</v>
      </c>
      <c r="H12" s="349"/>
      <c r="I12" s="106"/>
      <c r="J12" s="273"/>
      <c r="K12" s="108"/>
      <c r="L12" s="118"/>
      <c r="M12" s="118"/>
      <c r="N12" s="118"/>
      <c r="O12" s="118"/>
      <c r="P12" s="109"/>
      <c r="Q12" s="109"/>
      <c r="R12" s="109"/>
      <c r="S12" s="109"/>
      <c r="T12" s="109"/>
      <c r="U12" s="109"/>
      <c r="V12" s="109"/>
      <c r="W12" s="109"/>
      <c r="X12" s="133"/>
      <c r="Z12" s="340"/>
    </row>
    <row r="13" spans="1:26" s="31" customFormat="1" ht="16.350000000000001" customHeight="1" x14ac:dyDescent="0.5">
      <c r="A13" s="53">
        <v>7</v>
      </c>
      <c r="B13" s="54">
        <v>42509</v>
      </c>
      <c r="C13" s="274" t="s">
        <v>16</v>
      </c>
      <c r="D13" s="295" t="s">
        <v>111</v>
      </c>
      <c r="E13" s="296" t="s">
        <v>798</v>
      </c>
      <c r="F13" s="278" t="s">
        <v>712</v>
      </c>
      <c r="G13" s="278" t="s">
        <v>26</v>
      </c>
      <c r="H13" s="345"/>
      <c r="I13" s="110"/>
      <c r="J13" s="117"/>
      <c r="K13" s="112"/>
      <c r="L13" s="112"/>
      <c r="M13" s="112"/>
      <c r="N13" s="112"/>
      <c r="O13" s="112"/>
      <c r="P13" s="113"/>
      <c r="Q13" s="113"/>
      <c r="R13" s="113"/>
      <c r="S13" s="113"/>
      <c r="T13" s="113"/>
      <c r="U13" s="113"/>
      <c r="V13" s="113"/>
      <c r="W13" s="113"/>
      <c r="X13" s="135"/>
    </row>
    <row r="14" spans="1:26" s="31" customFormat="1" ht="16.149999999999999" customHeight="1" x14ac:dyDescent="0.5">
      <c r="A14" s="53">
        <v>8</v>
      </c>
      <c r="B14" s="54">
        <v>42512</v>
      </c>
      <c r="C14" s="274" t="s">
        <v>16</v>
      </c>
      <c r="D14" s="295" t="s">
        <v>580</v>
      </c>
      <c r="E14" s="296" t="s">
        <v>799</v>
      </c>
      <c r="F14" s="278" t="s">
        <v>731</v>
      </c>
      <c r="G14" s="278" t="s">
        <v>29</v>
      </c>
      <c r="H14" s="345"/>
      <c r="I14" s="110"/>
      <c r="J14" s="117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35"/>
    </row>
    <row r="15" spans="1:26" s="31" customFormat="1" ht="16.149999999999999" customHeight="1" x14ac:dyDescent="0.5">
      <c r="A15" s="53">
        <v>9</v>
      </c>
      <c r="B15" s="54">
        <v>42517</v>
      </c>
      <c r="C15" s="274" t="s">
        <v>16</v>
      </c>
      <c r="D15" s="295" t="s">
        <v>800</v>
      </c>
      <c r="E15" s="296" t="s">
        <v>801</v>
      </c>
      <c r="F15" s="278" t="s">
        <v>731</v>
      </c>
      <c r="G15" s="346" t="s">
        <v>33</v>
      </c>
      <c r="H15" s="345"/>
      <c r="I15" s="110"/>
      <c r="J15" s="117"/>
      <c r="K15" s="112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35"/>
    </row>
    <row r="16" spans="1:26" s="31" customFormat="1" ht="16.149999999999999" customHeight="1" x14ac:dyDescent="0.5">
      <c r="A16" s="64">
        <v>10</v>
      </c>
      <c r="B16" s="298">
        <v>42520</v>
      </c>
      <c r="C16" s="280" t="s">
        <v>16</v>
      </c>
      <c r="D16" s="302" t="s">
        <v>34</v>
      </c>
      <c r="E16" s="303" t="s">
        <v>802</v>
      </c>
      <c r="F16" s="350" t="s">
        <v>722</v>
      </c>
      <c r="G16" s="284" t="s">
        <v>20</v>
      </c>
      <c r="H16" s="351"/>
      <c r="I16" s="375"/>
      <c r="J16" s="376"/>
      <c r="K16" s="334"/>
      <c r="L16" s="334"/>
      <c r="M16" s="334"/>
      <c r="N16" s="334"/>
      <c r="O16" s="334"/>
      <c r="P16" s="116"/>
      <c r="Q16" s="116"/>
      <c r="R16" s="116"/>
      <c r="S16" s="116"/>
      <c r="T16" s="116"/>
      <c r="U16" s="116"/>
      <c r="V16" s="116"/>
      <c r="W16" s="116"/>
      <c r="X16" s="139"/>
    </row>
    <row r="17" spans="1:26" s="31" customFormat="1" ht="16.149999999999999" customHeight="1" x14ac:dyDescent="0.5">
      <c r="A17" s="45">
        <v>11</v>
      </c>
      <c r="B17" s="352">
        <v>42558</v>
      </c>
      <c r="C17" s="268" t="s">
        <v>16</v>
      </c>
      <c r="D17" s="300" t="s">
        <v>803</v>
      </c>
      <c r="E17" s="301" t="s">
        <v>804</v>
      </c>
      <c r="F17" s="278" t="s">
        <v>19</v>
      </c>
      <c r="G17" s="343" t="s">
        <v>23</v>
      </c>
      <c r="H17" s="344"/>
      <c r="I17" s="373"/>
      <c r="J17" s="287"/>
      <c r="K17" s="118"/>
      <c r="L17" s="287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33"/>
    </row>
    <row r="18" spans="1:26" s="31" customFormat="1" ht="16.149999999999999" customHeight="1" x14ac:dyDescent="0.5">
      <c r="A18" s="53">
        <v>12</v>
      </c>
      <c r="B18" s="178">
        <v>44447</v>
      </c>
      <c r="C18" s="289" t="s">
        <v>16</v>
      </c>
      <c r="D18" s="180" t="s">
        <v>580</v>
      </c>
      <c r="E18" s="308" t="s">
        <v>805</v>
      </c>
      <c r="F18" s="292" t="s">
        <v>722</v>
      </c>
      <c r="G18" s="292" t="s">
        <v>26</v>
      </c>
      <c r="H18" s="345"/>
      <c r="I18" s="110"/>
      <c r="J18" s="111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35"/>
    </row>
    <row r="19" spans="1:26" s="31" customFormat="1" ht="16.149999999999999" customHeight="1" x14ac:dyDescent="0.5">
      <c r="A19" s="53">
        <v>13</v>
      </c>
      <c r="B19" s="178">
        <v>44448</v>
      </c>
      <c r="C19" s="289" t="s">
        <v>16</v>
      </c>
      <c r="D19" s="180" t="s">
        <v>502</v>
      </c>
      <c r="E19" s="308" t="s">
        <v>806</v>
      </c>
      <c r="F19" s="292" t="s">
        <v>712</v>
      </c>
      <c r="G19" s="292" t="s">
        <v>29</v>
      </c>
      <c r="H19" s="345"/>
      <c r="I19" s="110"/>
      <c r="J19" s="117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35"/>
      <c r="Z19" s="340" t="s">
        <v>787</v>
      </c>
    </row>
    <row r="20" spans="1:26" s="31" customFormat="1" ht="16.149999999999999" customHeight="1" x14ac:dyDescent="0.5">
      <c r="A20" s="53">
        <v>14</v>
      </c>
      <c r="B20" s="178">
        <v>44449</v>
      </c>
      <c r="C20" s="289" t="s">
        <v>16</v>
      </c>
      <c r="D20" s="180" t="s">
        <v>807</v>
      </c>
      <c r="E20" s="308" t="s">
        <v>808</v>
      </c>
      <c r="F20" s="292" t="s">
        <v>19</v>
      </c>
      <c r="G20" s="354" t="s">
        <v>33</v>
      </c>
      <c r="H20" s="345"/>
      <c r="I20" s="110"/>
      <c r="J20" s="117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3"/>
      <c r="X20" s="135"/>
      <c r="Z20" s="685"/>
    </row>
    <row r="21" spans="1:26" s="31" customFormat="1" ht="16.149999999999999" customHeight="1" x14ac:dyDescent="0.5">
      <c r="A21" s="64">
        <v>15</v>
      </c>
      <c r="B21" s="183">
        <v>44450</v>
      </c>
      <c r="C21" s="311" t="s">
        <v>16</v>
      </c>
      <c r="D21" s="185" t="s">
        <v>809</v>
      </c>
      <c r="E21" s="312" t="s">
        <v>810</v>
      </c>
      <c r="F21" s="314" t="s">
        <v>731</v>
      </c>
      <c r="G21" s="314" t="s">
        <v>20</v>
      </c>
      <c r="H21" s="348"/>
      <c r="I21" s="114"/>
      <c r="J21" s="28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16"/>
      <c r="X21" s="139"/>
    </row>
    <row r="22" spans="1:26" s="31" customFormat="1" ht="16.149999999999999" customHeight="1" x14ac:dyDescent="0.5">
      <c r="A22" s="45">
        <v>16</v>
      </c>
      <c r="B22" s="188">
        <v>44451</v>
      </c>
      <c r="C22" s="316" t="s">
        <v>16</v>
      </c>
      <c r="D22" s="190" t="s">
        <v>811</v>
      </c>
      <c r="E22" s="317" t="s">
        <v>812</v>
      </c>
      <c r="F22" s="355" t="s">
        <v>722</v>
      </c>
      <c r="G22" s="356" t="s">
        <v>23</v>
      </c>
      <c r="H22" s="357"/>
      <c r="I22" s="377"/>
      <c r="J22" s="307"/>
      <c r="K22" s="122"/>
      <c r="L22" s="122"/>
      <c r="M22" s="122"/>
      <c r="N22" s="122"/>
      <c r="O22" s="122"/>
      <c r="P22" s="123"/>
      <c r="Q22" s="123"/>
      <c r="R22" s="123"/>
      <c r="S22" s="123"/>
      <c r="T22" s="123"/>
      <c r="U22" s="123"/>
      <c r="V22" s="123"/>
      <c r="W22" s="123"/>
      <c r="X22" s="383"/>
    </row>
    <row r="23" spans="1:26" s="31" customFormat="1" ht="16.149999999999999" customHeight="1" x14ac:dyDescent="0.5">
      <c r="A23" s="53">
        <v>17</v>
      </c>
      <c r="B23" s="353">
        <v>42315</v>
      </c>
      <c r="C23" s="274" t="s">
        <v>62</v>
      </c>
      <c r="D23" s="295" t="s">
        <v>813</v>
      </c>
      <c r="E23" s="296" t="s">
        <v>814</v>
      </c>
      <c r="F23" s="278" t="s">
        <v>712</v>
      </c>
      <c r="G23" s="278" t="s">
        <v>26</v>
      </c>
      <c r="H23" s="345"/>
      <c r="I23" s="110"/>
      <c r="J23" s="117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35"/>
    </row>
    <row r="24" spans="1:26" s="31" customFormat="1" ht="16.149999999999999" customHeight="1" x14ac:dyDescent="0.5">
      <c r="A24" s="53">
        <v>18</v>
      </c>
      <c r="B24" s="54">
        <v>42448</v>
      </c>
      <c r="C24" s="274" t="s">
        <v>62</v>
      </c>
      <c r="D24" s="295" t="s">
        <v>111</v>
      </c>
      <c r="E24" s="296" t="s">
        <v>815</v>
      </c>
      <c r="F24" s="278" t="s">
        <v>19</v>
      </c>
      <c r="G24" s="278" t="s">
        <v>29</v>
      </c>
      <c r="H24" s="345"/>
      <c r="I24" s="110"/>
      <c r="J24" s="117"/>
      <c r="K24" s="112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13"/>
      <c r="X24" s="135"/>
    </row>
    <row r="25" spans="1:26" s="31" customFormat="1" ht="16.350000000000001" customHeight="1" x14ac:dyDescent="0.5">
      <c r="A25" s="53">
        <v>19</v>
      </c>
      <c r="B25" s="54">
        <v>42485</v>
      </c>
      <c r="C25" s="274" t="s">
        <v>62</v>
      </c>
      <c r="D25" s="295" t="s">
        <v>460</v>
      </c>
      <c r="E25" s="296" t="s">
        <v>220</v>
      </c>
      <c r="F25" s="278" t="s">
        <v>712</v>
      </c>
      <c r="G25" s="346" t="s">
        <v>33</v>
      </c>
      <c r="H25" s="345"/>
      <c r="I25" s="110"/>
      <c r="J25" s="117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35"/>
    </row>
    <row r="26" spans="1:26" s="31" customFormat="1" ht="16.149999999999999" customHeight="1" x14ac:dyDescent="0.5">
      <c r="A26" s="64">
        <v>20</v>
      </c>
      <c r="B26" s="358">
        <v>42488</v>
      </c>
      <c r="C26" s="359" t="s">
        <v>62</v>
      </c>
      <c r="D26" s="360" t="s">
        <v>816</v>
      </c>
      <c r="E26" s="361" t="s">
        <v>817</v>
      </c>
      <c r="F26" s="362" t="s">
        <v>19</v>
      </c>
      <c r="G26" s="284" t="s">
        <v>20</v>
      </c>
      <c r="H26" s="363"/>
      <c r="I26" s="378"/>
      <c r="J26" s="379"/>
      <c r="K26" s="380"/>
      <c r="L26" s="380"/>
      <c r="M26" s="380"/>
      <c r="N26" s="380"/>
      <c r="O26" s="380"/>
      <c r="P26" s="381"/>
      <c r="Q26" s="381"/>
      <c r="R26" s="381"/>
      <c r="S26" s="381"/>
      <c r="T26" s="381"/>
      <c r="U26" s="381"/>
      <c r="V26" s="381"/>
      <c r="W26" s="381"/>
      <c r="X26" s="137"/>
    </row>
    <row r="27" spans="1:26" s="31" customFormat="1" ht="16.149999999999999" customHeight="1" x14ac:dyDescent="0.5">
      <c r="A27" s="45">
        <v>21</v>
      </c>
      <c r="B27" s="267">
        <v>42496</v>
      </c>
      <c r="C27" s="268" t="s">
        <v>62</v>
      </c>
      <c r="D27" s="300" t="s">
        <v>818</v>
      </c>
      <c r="E27" s="301" t="s">
        <v>819</v>
      </c>
      <c r="F27" s="343" t="s">
        <v>731</v>
      </c>
      <c r="G27" s="343" t="s">
        <v>23</v>
      </c>
      <c r="H27" s="344"/>
      <c r="I27" s="373"/>
      <c r="J27" s="287"/>
      <c r="K27" s="118"/>
      <c r="L27" s="118"/>
      <c r="M27" s="118"/>
      <c r="N27" s="118"/>
      <c r="O27" s="118"/>
      <c r="P27" s="109"/>
      <c r="Q27" s="109"/>
      <c r="R27" s="109"/>
      <c r="S27" s="109"/>
      <c r="T27" s="109"/>
      <c r="U27" s="109"/>
      <c r="V27" s="109"/>
      <c r="W27" s="109"/>
      <c r="X27" s="133"/>
    </row>
    <row r="28" spans="1:26" s="31" customFormat="1" ht="16.149999999999999" customHeight="1" x14ac:dyDescent="0.5">
      <c r="A28" s="53">
        <v>22</v>
      </c>
      <c r="B28" s="54">
        <v>42497</v>
      </c>
      <c r="C28" s="274" t="s">
        <v>62</v>
      </c>
      <c r="D28" s="295" t="s">
        <v>388</v>
      </c>
      <c r="E28" s="296" t="s">
        <v>820</v>
      </c>
      <c r="F28" s="346" t="s">
        <v>19</v>
      </c>
      <c r="G28" s="278" t="s">
        <v>26</v>
      </c>
      <c r="H28" s="347"/>
      <c r="I28" s="374"/>
      <c r="J28" s="293"/>
      <c r="K28" s="119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35"/>
    </row>
    <row r="29" spans="1:26" s="31" customFormat="1" ht="16.149999999999999" customHeight="1" x14ac:dyDescent="0.5">
      <c r="A29" s="53">
        <v>23</v>
      </c>
      <c r="B29" s="54">
        <v>42537</v>
      </c>
      <c r="C29" s="274" t="s">
        <v>62</v>
      </c>
      <c r="D29" s="295" t="s">
        <v>821</v>
      </c>
      <c r="E29" s="296" t="s">
        <v>822</v>
      </c>
      <c r="F29" s="278" t="s">
        <v>731</v>
      </c>
      <c r="G29" s="278" t="s">
        <v>29</v>
      </c>
      <c r="H29" s="345"/>
      <c r="I29" s="110"/>
      <c r="J29" s="117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35"/>
    </row>
    <row r="30" spans="1:26" s="31" customFormat="1" ht="16.149999999999999" customHeight="1" x14ac:dyDescent="0.5">
      <c r="A30" s="53">
        <v>24</v>
      </c>
      <c r="B30" s="54">
        <v>42543</v>
      </c>
      <c r="C30" s="274" t="s">
        <v>62</v>
      </c>
      <c r="D30" s="295" t="s">
        <v>823</v>
      </c>
      <c r="E30" s="296" t="s">
        <v>824</v>
      </c>
      <c r="F30" s="278" t="s">
        <v>731</v>
      </c>
      <c r="G30" s="346" t="s">
        <v>33</v>
      </c>
      <c r="H30" s="345"/>
      <c r="I30" s="110"/>
      <c r="J30" s="117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13"/>
      <c r="X30" s="135"/>
    </row>
    <row r="31" spans="1:26" s="31" customFormat="1" ht="16.149999999999999" customHeight="1" x14ac:dyDescent="0.5">
      <c r="A31" s="64">
        <v>25</v>
      </c>
      <c r="B31" s="279">
        <v>42546</v>
      </c>
      <c r="C31" s="280" t="s">
        <v>62</v>
      </c>
      <c r="D31" s="302" t="s">
        <v>825</v>
      </c>
      <c r="E31" s="303" t="s">
        <v>826</v>
      </c>
      <c r="F31" s="284" t="s">
        <v>731</v>
      </c>
      <c r="G31" s="284" t="s">
        <v>20</v>
      </c>
      <c r="H31" s="348"/>
      <c r="I31" s="114"/>
      <c r="J31" s="285"/>
      <c r="K31" s="115"/>
      <c r="L31" s="115"/>
      <c r="M31" s="115"/>
      <c r="N31" s="115"/>
      <c r="O31" s="115"/>
      <c r="P31" s="116"/>
      <c r="Q31" s="116"/>
      <c r="R31" s="116"/>
      <c r="S31" s="116"/>
      <c r="T31" s="116"/>
      <c r="U31" s="116"/>
      <c r="V31" s="116"/>
      <c r="W31" s="116"/>
      <c r="X31" s="139"/>
    </row>
    <row r="32" spans="1:26" s="31" customFormat="1" ht="16.149999999999999" customHeight="1" x14ac:dyDescent="0.5">
      <c r="A32" s="45">
        <v>26</v>
      </c>
      <c r="B32" s="364">
        <v>42549</v>
      </c>
      <c r="C32" s="304" t="s">
        <v>62</v>
      </c>
      <c r="D32" s="305" t="s">
        <v>827</v>
      </c>
      <c r="E32" s="306" t="s">
        <v>828</v>
      </c>
      <c r="F32" s="365" t="s">
        <v>731</v>
      </c>
      <c r="G32" s="343" t="s">
        <v>23</v>
      </c>
      <c r="H32" s="357"/>
      <c r="I32" s="377"/>
      <c r="J32" s="307"/>
      <c r="K32" s="122"/>
      <c r="L32" s="122"/>
      <c r="M32" s="122"/>
      <c r="N32" s="122"/>
      <c r="O32" s="122"/>
      <c r="P32" s="123"/>
      <c r="Q32" s="123"/>
      <c r="R32" s="123"/>
      <c r="S32" s="123"/>
      <c r="T32" s="123"/>
      <c r="U32" s="123"/>
      <c r="V32" s="123"/>
      <c r="W32" s="123"/>
      <c r="X32" s="383"/>
    </row>
    <row r="33" spans="1:26" s="31" customFormat="1" ht="16.149999999999999" customHeight="1" x14ac:dyDescent="0.5">
      <c r="A33" s="53">
        <v>27</v>
      </c>
      <c r="B33" s="54">
        <v>42569</v>
      </c>
      <c r="C33" s="274" t="s">
        <v>62</v>
      </c>
      <c r="D33" s="295" t="s">
        <v>437</v>
      </c>
      <c r="E33" s="296" t="s">
        <v>780</v>
      </c>
      <c r="F33" s="278" t="s">
        <v>19</v>
      </c>
      <c r="G33" s="278" t="s">
        <v>26</v>
      </c>
      <c r="H33" s="345"/>
      <c r="I33" s="110"/>
      <c r="J33" s="117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35"/>
    </row>
    <row r="34" spans="1:26" s="31" customFormat="1" ht="16.149999999999999" customHeight="1" x14ac:dyDescent="0.5">
      <c r="A34" s="53">
        <v>28</v>
      </c>
      <c r="B34" s="288">
        <v>43264</v>
      </c>
      <c r="C34" s="274" t="s">
        <v>62</v>
      </c>
      <c r="D34" s="366" t="s">
        <v>468</v>
      </c>
      <c r="E34" s="296" t="s">
        <v>829</v>
      </c>
      <c r="F34" s="278" t="s">
        <v>731</v>
      </c>
      <c r="G34" s="278" t="s">
        <v>29</v>
      </c>
      <c r="H34" s="345"/>
      <c r="I34" s="110"/>
      <c r="J34" s="117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35"/>
    </row>
    <row r="35" spans="1:26" s="31" customFormat="1" ht="16.350000000000001" customHeight="1" x14ac:dyDescent="0.5">
      <c r="A35" s="53">
        <v>29</v>
      </c>
      <c r="B35" s="353">
        <v>43890</v>
      </c>
      <c r="C35" s="274" t="s">
        <v>62</v>
      </c>
      <c r="D35" s="295" t="s">
        <v>830</v>
      </c>
      <c r="E35" s="296" t="s">
        <v>831</v>
      </c>
      <c r="F35" s="278" t="s">
        <v>19</v>
      </c>
      <c r="G35" s="346" t="s">
        <v>33</v>
      </c>
      <c r="H35" s="345"/>
      <c r="I35" s="110"/>
      <c r="J35" s="117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35"/>
    </row>
    <row r="36" spans="1:26" s="31" customFormat="1" ht="16.149999999999999" customHeight="1" x14ac:dyDescent="0.5">
      <c r="A36" s="64">
        <v>30</v>
      </c>
      <c r="B36" s="183">
        <v>44452</v>
      </c>
      <c r="C36" s="584" t="s">
        <v>62</v>
      </c>
      <c r="D36" s="199" t="s">
        <v>832</v>
      </c>
      <c r="E36" s="585" t="s">
        <v>833</v>
      </c>
      <c r="F36" s="684" t="s">
        <v>19</v>
      </c>
      <c r="G36" s="314" t="s">
        <v>20</v>
      </c>
      <c r="H36" s="363"/>
      <c r="I36" s="378"/>
      <c r="J36" s="379"/>
      <c r="K36" s="380"/>
      <c r="L36" s="380"/>
      <c r="M36" s="380"/>
      <c r="N36" s="380"/>
      <c r="O36" s="380"/>
      <c r="P36" s="381"/>
      <c r="Q36" s="381"/>
      <c r="R36" s="381"/>
      <c r="S36" s="381"/>
      <c r="T36" s="381"/>
      <c r="U36" s="381"/>
      <c r="V36" s="381"/>
      <c r="W36" s="381"/>
      <c r="X36" s="137"/>
    </row>
    <row r="37" spans="1:26" s="31" customFormat="1" ht="16.149999999999999" customHeight="1" x14ac:dyDescent="0.5">
      <c r="A37" s="45">
        <v>31</v>
      </c>
      <c r="B37" s="368">
        <v>44453</v>
      </c>
      <c r="C37" s="369" t="s">
        <v>62</v>
      </c>
      <c r="D37" s="204" t="s">
        <v>834</v>
      </c>
      <c r="E37" s="370" t="s">
        <v>835</v>
      </c>
      <c r="F37" s="356" t="s">
        <v>19</v>
      </c>
      <c r="G37" s="356" t="s">
        <v>23</v>
      </c>
      <c r="H37" s="344"/>
      <c r="I37" s="373"/>
      <c r="J37" s="382"/>
      <c r="K37" s="118"/>
      <c r="L37" s="118"/>
      <c r="M37" s="118"/>
      <c r="N37" s="118"/>
      <c r="O37" s="118"/>
      <c r="P37" s="109"/>
      <c r="Q37" s="109"/>
      <c r="R37" s="109"/>
      <c r="S37" s="109"/>
      <c r="T37" s="109"/>
      <c r="U37" s="109"/>
      <c r="V37" s="109"/>
      <c r="W37" s="109"/>
      <c r="X37" s="133"/>
    </row>
    <row r="38" spans="1:26" s="31" customFormat="1" ht="16.149999999999999" customHeight="1" x14ac:dyDescent="0.5">
      <c r="A38" s="53">
        <v>32</v>
      </c>
      <c r="B38" s="178">
        <v>44454</v>
      </c>
      <c r="C38" s="289" t="s">
        <v>62</v>
      </c>
      <c r="D38" s="180" t="s">
        <v>836</v>
      </c>
      <c r="E38" s="308" t="s">
        <v>837</v>
      </c>
      <c r="F38" s="354" t="s">
        <v>731</v>
      </c>
      <c r="G38" s="292" t="s">
        <v>26</v>
      </c>
      <c r="H38" s="347"/>
      <c r="I38" s="374"/>
      <c r="J38" s="293"/>
      <c r="K38" s="119"/>
      <c r="L38" s="112"/>
      <c r="M38" s="112"/>
      <c r="N38" s="112"/>
      <c r="O38" s="112"/>
      <c r="P38" s="113"/>
      <c r="Q38" s="113"/>
      <c r="R38" s="113"/>
      <c r="S38" s="113"/>
      <c r="T38" s="113"/>
      <c r="U38" s="113"/>
      <c r="V38" s="113"/>
      <c r="W38" s="113"/>
      <c r="X38" s="135"/>
    </row>
    <row r="39" spans="1:26" s="31" customFormat="1" ht="16.149999999999999" customHeight="1" x14ac:dyDescent="0.5">
      <c r="A39" s="53">
        <v>33</v>
      </c>
      <c r="B39" s="178">
        <v>44455</v>
      </c>
      <c r="C39" s="289" t="s">
        <v>62</v>
      </c>
      <c r="D39" s="180" t="s">
        <v>606</v>
      </c>
      <c r="E39" s="308" t="s">
        <v>838</v>
      </c>
      <c r="F39" s="354" t="s">
        <v>19</v>
      </c>
      <c r="G39" s="292" t="s">
        <v>29</v>
      </c>
      <c r="H39" s="347"/>
      <c r="I39" s="374"/>
      <c r="J39" s="293"/>
      <c r="K39" s="119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3"/>
      <c r="X39" s="135"/>
      <c r="Z39" s="340" t="s">
        <v>787</v>
      </c>
    </row>
    <row r="40" spans="1:26" s="31" customFormat="1" ht="16.350000000000001" customHeight="1" x14ac:dyDescent="0.5">
      <c r="A40" s="53">
        <v>34</v>
      </c>
      <c r="B40" s="178">
        <v>44456</v>
      </c>
      <c r="C40" s="289" t="s">
        <v>62</v>
      </c>
      <c r="D40" s="180" t="s">
        <v>839</v>
      </c>
      <c r="E40" s="308" t="s">
        <v>840</v>
      </c>
      <c r="F40" s="292" t="s">
        <v>712</v>
      </c>
      <c r="G40" s="354" t="s">
        <v>33</v>
      </c>
      <c r="H40" s="345"/>
      <c r="I40" s="110"/>
      <c r="J40" s="117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35"/>
      <c r="Z40" s="685"/>
    </row>
    <row r="41" spans="1:26" s="31" customFormat="1" ht="16.149999999999999" customHeight="1" x14ac:dyDescent="0.5">
      <c r="A41" s="64">
        <v>35</v>
      </c>
      <c r="B41" s="183">
        <v>44457</v>
      </c>
      <c r="C41" s="311" t="s">
        <v>62</v>
      </c>
      <c r="D41" s="185" t="s">
        <v>841</v>
      </c>
      <c r="E41" s="312" t="s">
        <v>842</v>
      </c>
      <c r="F41" s="314" t="s">
        <v>712</v>
      </c>
      <c r="G41" s="314" t="s">
        <v>20</v>
      </c>
      <c r="H41" s="348"/>
      <c r="I41" s="114"/>
      <c r="J41" s="285"/>
      <c r="K41" s="115"/>
      <c r="L41" s="334"/>
      <c r="M41" s="334"/>
      <c r="N41" s="334"/>
      <c r="O41" s="334"/>
      <c r="P41" s="116"/>
      <c r="Q41" s="116"/>
      <c r="R41" s="116"/>
      <c r="S41" s="116"/>
      <c r="T41" s="116"/>
      <c r="U41" s="116"/>
      <c r="V41" s="116"/>
      <c r="W41" s="116"/>
      <c r="X41" s="139"/>
    </row>
    <row r="42" spans="1:26" s="31" customFormat="1" ht="16.149999999999999" customHeight="1" x14ac:dyDescent="0.5">
      <c r="A42" s="45">
        <v>36</v>
      </c>
      <c r="B42" s="368">
        <v>44458</v>
      </c>
      <c r="C42" s="369" t="s">
        <v>62</v>
      </c>
      <c r="D42" s="204" t="s">
        <v>843</v>
      </c>
      <c r="E42" s="370" t="s">
        <v>844</v>
      </c>
      <c r="F42" s="356" t="s">
        <v>712</v>
      </c>
      <c r="G42" s="356" t="s">
        <v>23</v>
      </c>
      <c r="H42" s="344"/>
      <c r="I42" s="373"/>
      <c r="J42" s="287"/>
      <c r="K42" s="118"/>
      <c r="L42" s="118"/>
      <c r="M42" s="118"/>
      <c r="N42" s="118"/>
      <c r="O42" s="118"/>
      <c r="P42" s="109"/>
      <c r="Q42" s="109"/>
      <c r="R42" s="109"/>
      <c r="S42" s="109"/>
      <c r="T42" s="109"/>
      <c r="U42" s="109"/>
      <c r="V42" s="109"/>
      <c r="W42" s="109"/>
      <c r="X42" s="133"/>
    </row>
    <row r="43" spans="1:26" s="31" customFormat="1" ht="16.149999999999999" customHeight="1" x14ac:dyDescent="0.5">
      <c r="A43" s="53">
        <v>37</v>
      </c>
      <c r="B43" s="178">
        <v>44459</v>
      </c>
      <c r="C43" s="289" t="s">
        <v>62</v>
      </c>
      <c r="D43" s="180" t="s">
        <v>845</v>
      </c>
      <c r="E43" s="308" t="s">
        <v>846</v>
      </c>
      <c r="F43" s="292" t="s">
        <v>731</v>
      </c>
      <c r="G43" s="292" t="s">
        <v>26</v>
      </c>
      <c r="H43" s="345"/>
      <c r="I43" s="110"/>
      <c r="J43" s="117"/>
      <c r="K43" s="112"/>
      <c r="L43" s="112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3"/>
      <c r="X43" s="135"/>
    </row>
    <row r="44" spans="1:26" s="31" customFormat="1" ht="16.149999999999999" customHeight="1" x14ac:dyDescent="0.5">
      <c r="A44" s="53">
        <v>38</v>
      </c>
      <c r="B44" s="178">
        <v>44460</v>
      </c>
      <c r="C44" s="289" t="s">
        <v>62</v>
      </c>
      <c r="D44" s="180" t="s">
        <v>847</v>
      </c>
      <c r="E44" s="308" t="s">
        <v>848</v>
      </c>
      <c r="F44" s="292" t="s">
        <v>19</v>
      </c>
      <c r="G44" s="292" t="s">
        <v>29</v>
      </c>
      <c r="H44" s="345"/>
      <c r="I44" s="110"/>
      <c r="J44" s="117"/>
      <c r="K44" s="112"/>
      <c r="L44" s="112"/>
      <c r="M44" s="112"/>
      <c r="N44" s="112"/>
      <c r="O44" s="112"/>
      <c r="P44" s="113"/>
      <c r="Q44" s="113"/>
      <c r="R44" s="113"/>
      <c r="S44" s="113"/>
      <c r="T44" s="113"/>
      <c r="U44" s="113"/>
      <c r="V44" s="113"/>
      <c r="W44" s="113"/>
      <c r="X44" s="135"/>
    </row>
    <row r="45" spans="1:26" s="31" customFormat="1" ht="16.149999999999999" customHeight="1" x14ac:dyDescent="0.5">
      <c r="A45" s="53">
        <v>39</v>
      </c>
      <c r="B45" s="178">
        <v>44461</v>
      </c>
      <c r="C45" s="289" t="s">
        <v>62</v>
      </c>
      <c r="D45" s="180" t="s">
        <v>849</v>
      </c>
      <c r="E45" s="308" t="s">
        <v>850</v>
      </c>
      <c r="F45" s="292" t="s">
        <v>712</v>
      </c>
      <c r="G45" s="354" t="s">
        <v>33</v>
      </c>
      <c r="H45" s="345"/>
      <c r="I45" s="110"/>
      <c r="J45" s="117"/>
      <c r="K45" s="112"/>
      <c r="L45" s="112"/>
      <c r="M45" s="112"/>
      <c r="N45" s="112"/>
      <c r="O45" s="112"/>
      <c r="P45" s="113"/>
      <c r="Q45" s="113"/>
      <c r="R45" s="113"/>
      <c r="S45" s="113"/>
      <c r="T45" s="113"/>
      <c r="U45" s="113"/>
      <c r="V45" s="113"/>
      <c r="W45" s="113"/>
      <c r="X45" s="135"/>
    </row>
    <row r="46" spans="1:26" s="31" customFormat="1" ht="16.149999999999999" customHeight="1" x14ac:dyDescent="0.5">
      <c r="A46" s="64"/>
      <c r="B46" s="183"/>
      <c r="C46" s="311"/>
      <c r="D46" s="185"/>
      <c r="E46" s="312"/>
      <c r="F46" s="314"/>
      <c r="G46" s="314"/>
      <c r="H46" s="348"/>
      <c r="I46" s="114"/>
      <c r="J46" s="285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116"/>
      <c r="X46" s="139"/>
    </row>
    <row r="47" spans="1:26" s="31" customFormat="1" ht="6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1"/>
    </row>
    <row r="48" spans="1:26" s="31" customFormat="1" ht="16.149999999999999" customHeight="1" x14ac:dyDescent="0.5">
      <c r="A48" s="87"/>
      <c r="B48" s="88" t="s">
        <v>103</v>
      </c>
      <c r="C48" s="81"/>
      <c r="E48" s="81">
        <f>H48+N48</f>
        <v>39</v>
      </c>
      <c r="F48" s="371" t="s">
        <v>104</v>
      </c>
      <c r="G48" s="371" t="s">
        <v>105</v>
      </c>
      <c r="H48" s="81">
        <f>COUNTIF($C$7:$C$46,"ช")</f>
        <v>16</v>
      </c>
      <c r="I48" s="87"/>
      <c r="J48" s="124" t="s">
        <v>106</v>
      </c>
      <c r="K48" s="88"/>
      <c r="L48" s="707" t="s">
        <v>107</v>
      </c>
      <c r="M48" s="707"/>
      <c r="N48" s="81">
        <f>COUNTIF($C$7:$C$46,"ญ")</f>
        <v>23</v>
      </c>
      <c r="O48" s="87"/>
      <c r="P48" s="124" t="s">
        <v>106</v>
      </c>
      <c r="X48" s="87"/>
    </row>
    <row r="49" spans="1:24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</row>
    <row r="50" spans="1:24" s="94" customFormat="1" ht="15" hidden="1" customHeight="1" x14ac:dyDescent="0.5">
      <c r="A50" s="91"/>
      <c r="B50" s="92"/>
      <c r="C50" s="91"/>
      <c r="D50" s="93" t="s">
        <v>20</v>
      </c>
      <c r="E50" s="93">
        <f>COUNTIF($G$7:$G$46,"แดง")</f>
        <v>7</v>
      </c>
      <c r="F50" s="93" t="s">
        <v>19</v>
      </c>
      <c r="G50" s="91">
        <f>COUNTIF($F$7:$F$46,"อังกฤษ")</f>
        <v>14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</row>
    <row r="51" spans="1:24" s="94" customFormat="1" ht="15" hidden="1" customHeight="1" x14ac:dyDescent="0.5">
      <c r="A51" s="91"/>
      <c r="B51" s="92"/>
      <c r="C51" s="91"/>
      <c r="D51" s="93" t="s">
        <v>23</v>
      </c>
      <c r="E51" s="93">
        <f>COUNTIF($G$7:$G$46,"เหลือง")</f>
        <v>8</v>
      </c>
      <c r="F51" s="93" t="s">
        <v>722</v>
      </c>
      <c r="G51" s="91">
        <f>COUNTIF($F$7:$F$46,"ฝรั่งเศส")</f>
        <v>4</v>
      </c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</row>
    <row r="52" spans="1:24" s="94" customFormat="1" ht="15" hidden="1" customHeight="1" x14ac:dyDescent="0.5">
      <c r="A52" s="91"/>
      <c r="B52" s="92"/>
      <c r="C52" s="91"/>
      <c r="D52" s="93" t="s">
        <v>26</v>
      </c>
      <c r="E52" s="93">
        <f>COUNTIF($G$7:$G$46,"น้ำเงิน")</f>
        <v>8</v>
      </c>
      <c r="F52" s="93" t="s">
        <v>731</v>
      </c>
      <c r="G52" s="91">
        <f>COUNTIF($F$7:$F$46,"จีน")</f>
        <v>11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</row>
    <row r="53" spans="1:24" s="94" customFormat="1" ht="15" hidden="1" customHeight="1" x14ac:dyDescent="0.5">
      <c r="A53" s="91"/>
      <c r="B53" s="92"/>
      <c r="C53" s="91"/>
      <c r="D53" s="93" t="s">
        <v>29</v>
      </c>
      <c r="E53" s="93">
        <f>COUNTIF($G$7:$G$46,"ม่วง")</f>
        <v>8</v>
      </c>
      <c r="F53" s="93" t="s">
        <v>712</v>
      </c>
      <c r="G53" s="91">
        <f>COUNTIF($F$7:$F$46,"ญี่ปุ่น")</f>
        <v>10</v>
      </c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</row>
    <row r="54" spans="1:24" s="94" customFormat="1" ht="15" hidden="1" customHeight="1" x14ac:dyDescent="0.5">
      <c r="A54" s="91"/>
      <c r="B54" s="92"/>
      <c r="C54" s="91"/>
      <c r="D54" s="93" t="s">
        <v>33</v>
      </c>
      <c r="E54" s="93">
        <f>COUNTIF($G$7:$G$46,"ฟ้า")</f>
        <v>8</v>
      </c>
      <c r="F54" s="333" t="s">
        <v>108</v>
      </c>
      <c r="G54" s="372">
        <f>SUM(G50:G53)</f>
        <v>39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</row>
    <row r="55" spans="1:24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39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</row>
    <row r="56" spans="1:24" s="94" customFormat="1" ht="15" hidden="1" customHeight="1" x14ac:dyDescent="0.5">
      <c r="B56" s="95"/>
      <c r="C56" s="96"/>
      <c r="D56" s="97"/>
      <c r="E56" s="97"/>
    </row>
    <row r="57" spans="1:24" ht="15" customHeight="1" x14ac:dyDescent="0.5">
      <c r="A57" s="94"/>
      <c r="B57" s="95"/>
      <c r="C57" s="96"/>
      <c r="D57" s="97"/>
      <c r="E57" s="97"/>
      <c r="F57" s="94"/>
      <c r="G57" s="94"/>
      <c r="H57" s="94"/>
      <c r="I57" s="94"/>
      <c r="J57" s="94"/>
    </row>
    <row r="58" spans="1:24" ht="15" customHeight="1" x14ac:dyDescent="0.5">
      <c r="A58" s="94"/>
      <c r="B58" s="95"/>
      <c r="C58" s="98"/>
      <c r="D58" s="99"/>
      <c r="E58" s="99"/>
      <c r="F58" s="94"/>
      <c r="G58" s="94"/>
      <c r="H58" s="94"/>
      <c r="I58" s="94"/>
      <c r="J58" s="94"/>
    </row>
    <row r="59" spans="1:24" ht="15" customHeight="1" x14ac:dyDescent="0.5">
      <c r="A59" s="94"/>
      <c r="B59" s="95"/>
      <c r="C59" s="96"/>
      <c r="D59" s="97"/>
      <c r="E59" s="97"/>
      <c r="F59" s="94"/>
      <c r="G59" s="94"/>
      <c r="H59" s="94"/>
      <c r="I59" s="94"/>
      <c r="J59" s="94"/>
    </row>
    <row r="60" spans="1:24" ht="15" customHeight="1" x14ac:dyDescent="0.5">
      <c r="A60" s="94"/>
      <c r="B60" s="95"/>
      <c r="C60" s="96"/>
      <c r="D60" s="97"/>
      <c r="E60" s="97"/>
      <c r="F60" s="94"/>
      <c r="G60" s="94"/>
      <c r="H60" s="94"/>
      <c r="I60" s="94"/>
      <c r="J60" s="94"/>
    </row>
  </sheetData>
  <mergeCells count="9">
    <mergeCell ref="V4:W4"/>
    <mergeCell ref="L48:M48"/>
    <mergeCell ref="A5:A6"/>
    <mergeCell ref="B5:B6"/>
    <mergeCell ref="C5:C6"/>
    <mergeCell ref="D5:D6"/>
    <mergeCell ref="E5:E6"/>
    <mergeCell ref="F5:F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8"/>
  <sheetViews>
    <sheetView topLeftCell="A10" zoomScale="120" zoomScaleNormal="120" workbookViewId="0">
      <selection activeCell="AA27" sqref="AA27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8.5703125" style="32" customWidth="1"/>
    <col min="7" max="7" width="5.140625" style="32" customWidth="1"/>
    <col min="8" max="24" width="3" style="32" customWidth="1"/>
    <col min="25" max="16384" width="9.140625" style="32"/>
  </cols>
  <sheetData>
    <row r="1" spans="1:24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L1" s="28" t="s">
        <v>2</v>
      </c>
      <c r="Q1" s="28" t="str">
        <f>'ยอด ม.4'!B26</f>
        <v>นางเนาวนิต คงสุทธิ์</v>
      </c>
    </row>
    <row r="2" spans="1:24" s="28" customFormat="1" ht="18" customHeight="1" x14ac:dyDescent="0.5">
      <c r="B2" s="41" t="s">
        <v>3</v>
      </c>
      <c r="C2" s="37"/>
      <c r="D2" s="38"/>
      <c r="E2" s="39" t="s">
        <v>851</v>
      </c>
      <c r="L2" s="28" t="s">
        <v>5</v>
      </c>
      <c r="Q2" s="28" t="str">
        <f>'ยอด ม.4'!B27</f>
        <v>นางสาววรัทยา เครือง้าว</v>
      </c>
    </row>
    <row r="3" spans="1:24" s="29" customFormat="1" ht="17.25" customHeight="1" x14ac:dyDescent="0.5">
      <c r="A3" s="40" t="s">
        <v>852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4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126" t="s">
        <v>8</v>
      </c>
      <c r="V4" s="686">
        <f>'ยอด ม.4'!F26</f>
        <v>522</v>
      </c>
      <c r="W4" s="686"/>
      <c r="X4" s="127"/>
    </row>
    <row r="5" spans="1:24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706" t="s">
        <v>703</v>
      </c>
      <c r="G5" s="710" t="s">
        <v>15</v>
      </c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129"/>
    </row>
    <row r="6" spans="1:24" s="30" customFormat="1" ht="18" customHeight="1" x14ac:dyDescent="0.5">
      <c r="A6" s="688"/>
      <c r="B6" s="690"/>
      <c r="C6" s="692"/>
      <c r="D6" s="694"/>
      <c r="E6" s="696"/>
      <c r="F6" s="706"/>
      <c r="G6" s="710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131"/>
    </row>
    <row r="7" spans="1:24" s="31" customFormat="1" ht="15.75" customHeight="1" x14ac:dyDescent="0.5">
      <c r="A7" s="45">
        <v>1</v>
      </c>
      <c r="B7" s="267">
        <v>42209</v>
      </c>
      <c r="C7" s="268" t="s">
        <v>16</v>
      </c>
      <c r="D7" s="269" t="s">
        <v>853</v>
      </c>
      <c r="E7" s="270" t="s">
        <v>854</v>
      </c>
      <c r="F7" s="271" t="s">
        <v>722</v>
      </c>
      <c r="G7" s="272" t="s">
        <v>20</v>
      </c>
      <c r="H7" s="273"/>
      <c r="I7" s="108"/>
      <c r="J7" s="108"/>
      <c r="K7" s="108"/>
      <c r="L7" s="108"/>
      <c r="M7" s="108"/>
      <c r="N7" s="108"/>
      <c r="O7" s="109"/>
      <c r="P7" s="109"/>
      <c r="Q7" s="109"/>
      <c r="R7" s="109"/>
      <c r="S7" s="109"/>
      <c r="T7" s="109"/>
      <c r="U7" s="109"/>
      <c r="V7" s="109"/>
      <c r="W7" s="132"/>
      <c r="X7" s="133"/>
    </row>
    <row r="8" spans="1:24" s="31" customFormat="1" ht="16.149999999999999" customHeight="1" x14ac:dyDescent="0.5">
      <c r="A8" s="53">
        <v>2</v>
      </c>
      <c r="B8" s="54">
        <v>42300</v>
      </c>
      <c r="C8" s="274" t="s">
        <v>16</v>
      </c>
      <c r="D8" s="275" t="s">
        <v>855</v>
      </c>
      <c r="E8" s="276" t="s">
        <v>856</v>
      </c>
      <c r="F8" s="277" t="s">
        <v>712</v>
      </c>
      <c r="G8" s="278" t="s">
        <v>23</v>
      </c>
      <c r="H8" s="117"/>
      <c r="I8" s="112"/>
      <c r="J8" s="112"/>
      <c r="K8" s="112"/>
      <c r="L8" s="112"/>
      <c r="M8" s="112"/>
      <c r="N8" s="112"/>
      <c r="O8" s="113"/>
      <c r="P8" s="113"/>
      <c r="Q8" s="113"/>
      <c r="R8" s="113"/>
      <c r="S8" s="113"/>
      <c r="T8" s="113"/>
      <c r="U8" s="113"/>
      <c r="V8" s="113"/>
      <c r="W8" s="134"/>
      <c r="X8" s="135"/>
    </row>
    <row r="9" spans="1:24" s="31" customFormat="1" ht="16.149999999999999" customHeight="1" x14ac:dyDescent="0.5">
      <c r="A9" s="53">
        <v>3</v>
      </c>
      <c r="B9" s="54">
        <v>42349</v>
      </c>
      <c r="C9" s="274" t="s">
        <v>16</v>
      </c>
      <c r="D9" s="275" t="s">
        <v>857</v>
      </c>
      <c r="E9" s="276" t="s">
        <v>858</v>
      </c>
      <c r="F9" s="277" t="s">
        <v>712</v>
      </c>
      <c r="G9" s="278" t="s">
        <v>26</v>
      </c>
      <c r="H9" s="117"/>
      <c r="I9" s="112"/>
      <c r="J9" s="112"/>
      <c r="K9" s="112"/>
      <c r="L9" s="117"/>
      <c r="M9" s="112"/>
      <c r="N9" s="112"/>
      <c r="O9" s="113"/>
      <c r="P9" s="113"/>
      <c r="Q9" s="113"/>
      <c r="R9" s="113"/>
      <c r="S9" s="113"/>
      <c r="T9" s="113"/>
      <c r="U9" s="113"/>
      <c r="V9" s="113"/>
      <c r="W9" s="134"/>
      <c r="X9" s="135"/>
    </row>
    <row r="10" spans="1:24" s="31" customFormat="1" ht="16.149999999999999" customHeight="1" x14ac:dyDescent="0.5">
      <c r="A10" s="53">
        <v>4</v>
      </c>
      <c r="B10" s="54">
        <v>42388</v>
      </c>
      <c r="C10" s="274" t="s">
        <v>16</v>
      </c>
      <c r="D10" s="275" t="s">
        <v>859</v>
      </c>
      <c r="E10" s="276" t="s">
        <v>860</v>
      </c>
      <c r="F10" s="277" t="s">
        <v>712</v>
      </c>
      <c r="G10" s="278" t="s">
        <v>29</v>
      </c>
      <c r="H10" s="117"/>
      <c r="I10" s="112"/>
      <c r="J10" s="112"/>
      <c r="K10" s="112"/>
      <c r="L10" s="112"/>
      <c r="M10" s="112"/>
      <c r="N10" s="112"/>
      <c r="O10" s="113"/>
      <c r="P10" s="113"/>
      <c r="Q10" s="113"/>
      <c r="R10" s="113"/>
      <c r="S10" s="113"/>
      <c r="T10" s="113"/>
      <c r="U10" s="113"/>
      <c r="V10" s="113"/>
      <c r="W10" s="134"/>
      <c r="X10" s="135"/>
    </row>
    <row r="11" spans="1:24" s="31" customFormat="1" ht="16.149999999999999" customHeight="1" x14ac:dyDescent="0.5">
      <c r="A11" s="64">
        <v>5</v>
      </c>
      <c r="B11" s="279">
        <v>42471</v>
      </c>
      <c r="C11" s="280" t="s">
        <v>16</v>
      </c>
      <c r="D11" s="281" t="s">
        <v>861</v>
      </c>
      <c r="E11" s="282" t="s">
        <v>862</v>
      </c>
      <c r="F11" s="283" t="s">
        <v>19</v>
      </c>
      <c r="G11" s="284" t="s">
        <v>33</v>
      </c>
      <c r="H11" s="285"/>
      <c r="I11" s="115"/>
      <c r="J11" s="115"/>
      <c r="K11" s="115"/>
      <c r="L11" s="115"/>
      <c r="M11" s="115"/>
      <c r="N11" s="115"/>
      <c r="O11" s="116"/>
      <c r="P11" s="116"/>
      <c r="Q11" s="116"/>
      <c r="R11" s="116"/>
      <c r="S11" s="116"/>
      <c r="T11" s="116"/>
      <c r="U11" s="116"/>
      <c r="V11" s="116"/>
      <c r="W11" s="136"/>
      <c r="X11" s="137"/>
    </row>
    <row r="12" spans="1:24" s="31" customFormat="1" ht="16.149999999999999" customHeight="1" x14ac:dyDescent="0.5">
      <c r="A12" s="45">
        <v>6</v>
      </c>
      <c r="B12" s="267">
        <v>42522</v>
      </c>
      <c r="C12" s="268" t="s">
        <v>16</v>
      </c>
      <c r="D12" s="269" t="s">
        <v>863</v>
      </c>
      <c r="E12" s="270" t="s">
        <v>864</v>
      </c>
      <c r="F12" s="286" t="s">
        <v>19</v>
      </c>
      <c r="G12" s="272" t="s">
        <v>20</v>
      </c>
      <c r="H12" s="287"/>
      <c r="I12" s="118"/>
      <c r="J12" s="118"/>
      <c r="K12" s="118"/>
      <c r="L12" s="118"/>
      <c r="M12" s="118"/>
      <c r="N12" s="118"/>
      <c r="O12" s="109"/>
      <c r="P12" s="109"/>
      <c r="Q12" s="109"/>
      <c r="R12" s="109"/>
      <c r="S12" s="109"/>
      <c r="T12" s="109"/>
      <c r="U12" s="109"/>
      <c r="V12" s="109"/>
      <c r="W12" s="132"/>
      <c r="X12" s="133"/>
    </row>
    <row r="13" spans="1:24" s="31" customFormat="1" ht="16.149999999999999" customHeight="1" x14ac:dyDescent="0.5">
      <c r="A13" s="53">
        <v>7</v>
      </c>
      <c r="B13" s="288">
        <v>42559</v>
      </c>
      <c r="C13" s="274" t="s">
        <v>16</v>
      </c>
      <c r="D13" s="275" t="s">
        <v>271</v>
      </c>
      <c r="E13" s="276" t="s">
        <v>865</v>
      </c>
      <c r="F13" s="277" t="s">
        <v>722</v>
      </c>
      <c r="G13" s="278" t="s">
        <v>23</v>
      </c>
      <c r="H13" s="117"/>
      <c r="I13" s="112"/>
      <c r="J13" s="112"/>
      <c r="K13" s="112"/>
      <c r="L13" s="112"/>
      <c r="M13" s="112"/>
      <c r="N13" s="112"/>
      <c r="O13" s="113"/>
      <c r="P13" s="113"/>
      <c r="Q13" s="113"/>
      <c r="R13" s="113"/>
      <c r="S13" s="113"/>
      <c r="T13" s="113"/>
      <c r="U13" s="113"/>
      <c r="V13" s="113"/>
      <c r="W13" s="134"/>
      <c r="X13" s="135"/>
    </row>
    <row r="14" spans="1:24" s="31" customFormat="1" ht="16.5" customHeight="1" x14ac:dyDescent="0.5">
      <c r="A14" s="53">
        <v>8</v>
      </c>
      <c r="B14" s="178">
        <v>44462</v>
      </c>
      <c r="C14" s="289" t="s">
        <v>16</v>
      </c>
      <c r="D14" s="290" t="s">
        <v>866</v>
      </c>
      <c r="E14" s="181" t="s">
        <v>867</v>
      </c>
      <c r="F14" s="291" t="s">
        <v>722</v>
      </c>
      <c r="G14" s="292" t="s">
        <v>26</v>
      </c>
      <c r="H14" s="293"/>
      <c r="I14" s="119"/>
      <c r="J14" s="119"/>
      <c r="K14" s="119"/>
      <c r="L14" s="119"/>
      <c r="M14" s="119"/>
      <c r="N14" s="119"/>
      <c r="O14" s="113"/>
      <c r="P14" s="113"/>
      <c r="Q14" s="113"/>
      <c r="R14" s="113"/>
      <c r="S14" s="113"/>
      <c r="T14" s="113"/>
      <c r="U14" s="113"/>
      <c r="V14" s="113"/>
      <c r="W14" s="134"/>
      <c r="X14" s="135"/>
    </row>
    <row r="15" spans="1:24" s="31" customFormat="1" ht="16.149999999999999" customHeight="1" x14ac:dyDescent="0.5">
      <c r="A15" s="53">
        <v>9</v>
      </c>
      <c r="B15" s="294">
        <v>42135</v>
      </c>
      <c r="C15" s="274" t="s">
        <v>62</v>
      </c>
      <c r="D15" s="275" t="s">
        <v>868</v>
      </c>
      <c r="E15" s="276" t="s">
        <v>869</v>
      </c>
      <c r="F15" s="277" t="s">
        <v>712</v>
      </c>
      <c r="G15" s="278" t="s">
        <v>29</v>
      </c>
      <c r="H15" s="117"/>
      <c r="I15" s="112"/>
      <c r="J15" s="112"/>
      <c r="K15" s="112"/>
      <c r="L15" s="119"/>
      <c r="M15" s="119"/>
      <c r="N15" s="119"/>
      <c r="O15" s="113"/>
      <c r="P15" s="113"/>
      <c r="Q15" s="113"/>
      <c r="R15" s="113"/>
      <c r="S15" s="113"/>
      <c r="T15" s="113"/>
      <c r="U15" s="113"/>
      <c r="V15" s="113"/>
      <c r="W15" s="134"/>
      <c r="X15" s="135"/>
    </row>
    <row r="16" spans="1:24" s="31" customFormat="1" ht="16.149999999999999" customHeight="1" x14ac:dyDescent="0.5">
      <c r="A16" s="64">
        <v>10</v>
      </c>
      <c r="B16" s="279">
        <v>42231</v>
      </c>
      <c r="C16" s="280" t="s">
        <v>62</v>
      </c>
      <c r="D16" s="281" t="s">
        <v>870</v>
      </c>
      <c r="E16" s="282" t="s">
        <v>871</v>
      </c>
      <c r="F16" s="283" t="s">
        <v>712</v>
      </c>
      <c r="G16" s="284" t="s">
        <v>33</v>
      </c>
      <c r="H16" s="285"/>
      <c r="I16" s="115"/>
      <c r="J16" s="115"/>
      <c r="K16" s="115"/>
      <c r="L16" s="115"/>
      <c r="M16" s="115"/>
      <c r="N16" s="115"/>
      <c r="O16" s="116"/>
      <c r="P16" s="116"/>
      <c r="Q16" s="116"/>
      <c r="R16" s="116"/>
      <c r="S16" s="116"/>
      <c r="T16" s="116"/>
      <c r="U16" s="116"/>
      <c r="V16" s="116"/>
      <c r="W16" s="136"/>
      <c r="X16" s="137"/>
    </row>
    <row r="17" spans="1:27" s="31" customFormat="1" ht="16.149999999999999" customHeight="1" x14ac:dyDescent="0.5">
      <c r="A17" s="45">
        <v>11</v>
      </c>
      <c r="B17" s="267">
        <v>42232</v>
      </c>
      <c r="C17" s="268" t="s">
        <v>62</v>
      </c>
      <c r="D17" s="269" t="s">
        <v>872</v>
      </c>
      <c r="E17" s="270" t="s">
        <v>873</v>
      </c>
      <c r="F17" s="271" t="s">
        <v>722</v>
      </c>
      <c r="G17" s="272" t="s">
        <v>20</v>
      </c>
      <c r="H17" s="273"/>
      <c r="I17" s="108"/>
      <c r="J17" s="108"/>
      <c r="K17" s="108"/>
      <c r="L17" s="118"/>
      <c r="M17" s="118"/>
      <c r="N17" s="118"/>
      <c r="O17" s="109"/>
      <c r="P17" s="109"/>
      <c r="Q17" s="109"/>
      <c r="R17" s="109"/>
      <c r="S17" s="109"/>
      <c r="T17" s="109"/>
      <c r="U17" s="109"/>
      <c r="V17" s="109"/>
      <c r="W17" s="132"/>
      <c r="X17" s="133"/>
    </row>
    <row r="18" spans="1:27" s="31" customFormat="1" ht="16.149999999999999" customHeight="1" x14ac:dyDescent="0.5">
      <c r="A18" s="53">
        <v>12</v>
      </c>
      <c r="B18" s="54">
        <v>42269</v>
      </c>
      <c r="C18" s="274" t="s">
        <v>62</v>
      </c>
      <c r="D18" s="275" t="s">
        <v>874</v>
      </c>
      <c r="E18" s="276" t="s">
        <v>875</v>
      </c>
      <c r="F18" s="277" t="s">
        <v>712</v>
      </c>
      <c r="G18" s="278" t="s">
        <v>23</v>
      </c>
      <c r="H18" s="111"/>
      <c r="I18" s="112"/>
      <c r="J18" s="112"/>
      <c r="K18" s="112"/>
      <c r="L18" s="112"/>
      <c r="M18" s="112"/>
      <c r="N18" s="112"/>
      <c r="O18" s="113"/>
      <c r="P18" s="113"/>
      <c r="Q18" s="113"/>
      <c r="R18" s="113"/>
      <c r="S18" s="113"/>
      <c r="T18" s="113"/>
      <c r="U18" s="113"/>
      <c r="V18" s="113"/>
      <c r="W18" s="134"/>
      <c r="X18" s="135"/>
    </row>
    <row r="19" spans="1:27" s="31" customFormat="1" ht="16.149999999999999" customHeight="1" x14ac:dyDescent="0.5">
      <c r="A19" s="53">
        <v>13</v>
      </c>
      <c r="B19" s="294">
        <v>42274</v>
      </c>
      <c r="C19" s="274" t="s">
        <v>62</v>
      </c>
      <c r="D19" s="295" t="s">
        <v>876</v>
      </c>
      <c r="E19" s="296" t="s">
        <v>877</v>
      </c>
      <c r="F19" s="277" t="s">
        <v>722</v>
      </c>
      <c r="G19" s="278" t="s">
        <v>26</v>
      </c>
      <c r="H19" s="117"/>
      <c r="I19" s="112"/>
      <c r="J19" s="112"/>
      <c r="K19" s="112"/>
      <c r="L19" s="112"/>
      <c r="M19" s="112"/>
      <c r="N19" s="112"/>
      <c r="O19" s="113"/>
      <c r="P19" s="113"/>
      <c r="Q19" s="113"/>
      <c r="R19" s="113"/>
      <c r="S19" s="113"/>
      <c r="T19" s="113"/>
      <c r="U19" s="113"/>
      <c r="V19" s="113"/>
      <c r="W19" s="134"/>
      <c r="X19" s="135"/>
      <c r="AA19" s="340" t="s">
        <v>787</v>
      </c>
    </row>
    <row r="20" spans="1:27" s="31" customFormat="1" ht="16.149999999999999" customHeight="1" x14ac:dyDescent="0.5">
      <c r="A20" s="53">
        <v>14</v>
      </c>
      <c r="B20" s="294">
        <v>42318</v>
      </c>
      <c r="C20" s="274" t="s">
        <v>62</v>
      </c>
      <c r="D20" s="297" t="s">
        <v>878</v>
      </c>
      <c r="E20" s="276" t="s">
        <v>879</v>
      </c>
      <c r="F20" s="277" t="s">
        <v>731</v>
      </c>
      <c r="G20" s="278" t="s">
        <v>29</v>
      </c>
      <c r="H20" s="117"/>
      <c r="I20" s="112"/>
      <c r="J20" s="112"/>
      <c r="K20" s="112"/>
      <c r="L20" s="112"/>
      <c r="M20" s="112"/>
      <c r="N20" s="112"/>
      <c r="O20" s="113"/>
      <c r="P20" s="113"/>
      <c r="Q20" s="113"/>
      <c r="R20" s="113"/>
      <c r="S20" s="113"/>
      <c r="T20" s="113"/>
      <c r="U20" s="113"/>
      <c r="V20" s="113"/>
      <c r="W20" s="134"/>
      <c r="X20" s="135"/>
    </row>
    <row r="21" spans="1:27" s="31" customFormat="1" ht="16.149999999999999" customHeight="1" x14ac:dyDescent="0.5">
      <c r="A21" s="64">
        <v>15</v>
      </c>
      <c r="B21" s="298">
        <v>42319</v>
      </c>
      <c r="C21" s="280" t="s">
        <v>62</v>
      </c>
      <c r="D21" s="281" t="s">
        <v>880</v>
      </c>
      <c r="E21" s="282" t="s">
        <v>881</v>
      </c>
      <c r="F21" s="283" t="s">
        <v>722</v>
      </c>
      <c r="G21" s="284" t="s">
        <v>33</v>
      </c>
      <c r="H21" s="285"/>
      <c r="I21" s="115"/>
      <c r="J21" s="115"/>
      <c r="K21" s="115"/>
      <c r="L21" s="115"/>
      <c r="M21" s="115"/>
      <c r="N21" s="115"/>
      <c r="O21" s="116"/>
      <c r="P21" s="116"/>
      <c r="Q21" s="116"/>
      <c r="R21" s="116"/>
      <c r="S21" s="116"/>
      <c r="T21" s="116"/>
      <c r="U21" s="116"/>
      <c r="V21" s="116"/>
      <c r="W21" s="136"/>
      <c r="X21" s="137"/>
    </row>
    <row r="22" spans="1:27" s="31" customFormat="1" ht="16.149999999999999" customHeight="1" x14ac:dyDescent="0.5">
      <c r="A22" s="45">
        <v>16</v>
      </c>
      <c r="B22" s="299">
        <v>42328</v>
      </c>
      <c r="C22" s="268" t="s">
        <v>62</v>
      </c>
      <c r="D22" s="300" t="s">
        <v>882</v>
      </c>
      <c r="E22" s="301" t="s">
        <v>883</v>
      </c>
      <c r="F22" s="286" t="s">
        <v>712</v>
      </c>
      <c r="G22" s="272" t="s">
        <v>20</v>
      </c>
      <c r="H22" s="287"/>
      <c r="I22" s="118"/>
      <c r="J22" s="118"/>
      <c r="K22" s="118"/>
      <c r="L22" s="118"/>
      <c r="M22" s="118"/>
      <c r="N22" s="118"/>
      <c r="O22" s="109"/>
      <c r="P22" s="109"/>
      <c r="Q22" s="109"/>
      <c r="R22" s="109"/>
      <c r="S22" s="109"/>
      <c r="T22" s="109"/>
      <c r="U22" s="109"/>
      <c r="V22" s="109"/>
      <c r="W22" s="132"/>
      <c r="X22" s="133"/>
    </row>
    <row r="23" spans="1:27" s="31" customFormat="1" ht="16.149999999999999" customHeight="1" x14ac:dyDescent="0.5">
      <c r="A23" s="53">
        <v>17</v>
      </c>
      <c r="B23" s="294">
        <v>42363</v>
      </c>
      <c r="C23" s="274" t="s">
        <v>62</v>
      </c>
      <c r="D23" s="295" t="s">
        <v>884</v>
      </c>
      <c r="E23" s="296" t="s">
        <v>885</v>
      </c>
      <c r="F23" s="277" t="s">
        <v>722</v>
      </c>
      <c r="G23" s="278" t="s">
        <v>23</v>
      </c>
      <c r="H23" s="117"/>
      <c r="I23" s="112"/>
      <c r="J23" s="112"/>
      <c r="K23" s="112"/>
      <c r="L23" s="112"/>
      <c r="M23" s="112"/>
      <c r="N23" s="112"/>
      <c r="O23" s="113"/>
      <c r="P23" s="113"/>
      <c r="Q23" s="113"/>
      <c r="R23" s="113"/>
      <c r="S23" s="113"/>
      <c r="T23" s="113"/>
      <c r="U23" s="113"/>
      <c r="V23" s="113"/>
      <c r="W23" s="134"/>
      <c r="X23" s="135"/>
    </row>
    <row r="24" spans="1:27" s="31" customFormat="1" ht="16.149999999999999" customHeight="1" x14ac:dyDescent="0.5">
      <c r="A24" s="53">
        <v>18</v>
      </c>
      <c r="B24" s="54">
        <v>42395</v>
      </c>
      <c r="C24" s="274" t="s">
        <v>62</v>
      </c>
      <c r="D24" s="275" t="s">
        <v>886</v>
      </c>
      <c r="E24" s="276" t="s">
        <v>887</v>
      </c>
      <c r="F24" s="277" t="s">
        <v>712</v>
      </c>
      <c r="G24" s="278" t="s">
        <v>26</v>
      </c>
      <c r="H24" s="117"/>
      <c r="I24" s="112"/>
      <c r="J24" s="112"/>
      <c r="K24" s="112"/>
      <c r="L24" s="112"/>
      <c r="M24" s="112"/>
      <c r="N24" s="112"/>
      <c r="O24" s="113"/>
      <c r="P24" s="113"/>
      <c r="Q24" s="113"/>
      <c r="R24" s="113"/>
      <c r="S24" s="113"/>
      <c r="T24" s="113"/>
      <c r="U24" s="113"/>
      <c r="V24" s="113"/>
      <c r="W24" s="134"/>
      <c r="X24" s="135"/>
    </row>
    <row r="25" spans="1:27" s="31" customFormat="1" ht="16.149999999999999" customHeight="1" x14ac:dyDescent="0.5">
      <c r="A25" s="53">
        <v>19</v>
      </c>
      <c r="B25" s="54">
        <v>42403</v>
      </c>
      <c r="C25" s="274" t="s">
        <v>62</v>
      </c>
      <c r="D25" s="295" t="s">
        <v>888</v>
      </c>
      <c r="E25" s="296" t="s">
        <v>530</v>
      </c>
      <c r="F25" s="277" t="s">
        <v>722</v>
      </c>
      <c r="G25" s="278" t="s">
        <v>29</v>
      </c>
      <c r="H25" s="117"/>
      <c r="I25" s="112"/>
      <c r="J25" s="112"/>
      <c r="K25" s="112"/>
      <c r="L25" s="112"/>
      <c r="M25" s="112"/>
      <c r="N25" s="112"/>
      <c r="O25" s="113"/>
      <c r="P25" s="113"/>
      <c r="Q25" s="113"/>
      <c r="R25" s="113"/>
      <c r="S25" s="113"/>
      <c r="T25" s="113"/>
      <c r="U25" s="113"/>
      <c r="V25" s="113"/>
      <c r="W25" s="134"/>
      <c r="X25" s="135"/>
    </row>
    <row r="26" spans="1:27" s="31" customFormat="1" ht="15.95" customHeight="1" x14ac:dyDescent="0.5">
      <c r="A26" s="64">
        <v>20</v>
      </c>
      <c r="B26" s="279">
        <v>42405</v>
      </c>
      <c r="C26" s="280" t="s">
        <v>62</v>
      </c>
      <c r="D26" s="302" t="s">
        <v>889</v>
      </c>
      <c r="E26" s="303" t="s">
        <v>890</v>
      </c>
      <c r="F26" s="283" t="s">
        <v>722</v>
      </c>
      <c r="G26" s="284" t="s">
        <v>33</v>
      </c>
      <c r="H26" s="285"/>
      <c r="I26" s="115"/>
      <c r="J26" s="115"/>
      <c r="K26" s="115"/>
      <c r="L26" s="115"/>
      <c r="M26" s="115"/>
      <c r="N26" s="115"/>
      <c r="O26" s="116"/>
      <c r="P26" s="116"/>
      <c r="Q26" s="116"/>
      <c r="R26" s="116"/>
      <c r="S26" s="116"/>
      <c r="T26" s="116"/>
      <c r="U26" s="116"/>
      <c r="V26" s="116"/>
      <c r="W26" s="136"/>
      <c r="X26" s="137"/>
    </row>
    <row r="27" spans="1:27" s="31" customFormat="1" ht="16.5" customHeight="1" x14ac:dyDescent="0.5">
      <c r="A27" s="45">
        <v>21</v>
      </c>
      <c r="B27" s="267">
        <v>42416</v>
      </c>
      <c r="C27" s="304" t="s">
        <v>62</v>
      </c>
      <c r="D27" s="305" t="s">
        <v>891</v>
      </c>
      <c r="E27" s="306" t="s">
        <v>892</v>
      </c>
      <c r="F27" s="286" t="s">
        <v>731</v>
      </c>
      <c r="G27" s="272" t="s">
        <v>20</v>
      </c>
      <c r="H27" s="307"/>
      <c r="I27" s="122"/>
      <c r="J27" s="122"/>
      <c r="K27" s="122"/>
      <c r="L27" s="122"/>
      <c r="M27" s="122"/>
      <c r="N27" s="122"/>
      <c r="O27" s="123"/>
      <c r="P27" s="123"/>
      <c r="Q27" s="123"/>
      <c r="R27" s="123"/>
      <c r="S27" s="123"/>
      <c r="T27" s="123"/>
      <c r="U27" s="123"/>
      <c r="V27" s="123"/>
      <c r="W27" s="138"/>
      <c r="X27" s="133"/>
    </row>
    <row r="28" spans="1:27" s="31" customFormat="1" ht="16.149999999999999" customHeight="1" x14ac:dyDescent="0.5">
      <c r="A28" s="53">
        <v>22</v>
      </c>
      <c r="B28" s="54">
        <v>42417</v>
      </c>
      <c r="C28" s="274" t="s">
        <v>62</v>
      </c>
      <c r="D28" s="295" t="s">
        <v>893</v>
      </c>
      <c r="E28" s="296" t="s">
        <v>894</v>
      </c>
      <c r="F28" s="277" t="s">
        <v>731</v>
      </c>
      <c r="G28" s="278" t="s">
        <v>23</v>
      </c>
      <c r="H28" s="117"/>
      <c r="I28" s="112"/>
      <c r="J28" s="112"/>
      <c r="K28" s="112"/>
      <c r="L28" s="112"/>
      <c r="M28" s="112"/>
      <c r="N28" s="112"/>
      <c r="O28" s="113"/>
      <c r="P28" s="113"/>
      <c r="Q28" s="113"/>
      <c r="R28" s="113"/>
      <c r="S28" s="113"/>
      <c r="T28" s="113"/>
      <c r="U28" s="113"/>
      <c r="V28" s="113"/>
      <c r="W28" s="134"/>
      <c r="X28" s="135"/>
    </row>
    <row r="29" spans="1:27" s="31" customFormat="1" ht="16.5" customHeight="1" x14ac:dyDescent="0.5">
      <c r="A29" s="53">
        <v>23</v>
      </c>
      <c r="B29" s="54">
        <v>42462</v>
      </c>
      <c r="C29" s="274" t="s">
        <v>62</v>
      </c>
      <c r="D29" s="295" t="s">
        <v>895</v>
      </c>
      <c r="E29" s="296" t="s">
        <v>896</v>
      </c>
      <c r="F29" s="277" t="s">
        <v>712</v>
      </c>
      <c r="G29" s="278" t="s">
        <v>26</v>
      </c>
      <c r="H29" s="117"/>
      <c r="I29" s="112"/>
      <c r="J29" s="112"/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34"/>
      <c r="X29" s="135"/>
    </row>
    <row r="30" spans="1:27" s="31" customFormat="1" ht="16.149999999999999" customHeight="1" x14ac:dyDescent="0.5">
      <c r="A30" s="53">
        <v>24</v>
      </c>
      <c r="B30" s="54">
        <v>42565</v>
      </c>
      <c r="C30" s="274" t="s">
        <v>62</v>
      </c>
      <c r="D30" s="295" t="s">
        <v>897</v>
      </c>
      <c r="E30" s="296" t="s">
        <v>898</v>
      </c>
      <c r="F30" s="277" t="s">
        <v>19</v>
      </c>
      <c r="G30" s="278" t="s">
        <v>29</v>
      </c>
      <c r="H30" s="117"/>
      <c r="I30" s="112"/>
      <c r="J30" s="112"/>
      <c r="K30" s="112"/>
      <c r="L30" s="112"/>
      <c r="M30" s="112"/>
      <c r="N30" s="112"/>
      <c r="O30" s="113"/>
      <c r="P30" s="113"/>
      <c r="Q30" s="113"/>
      <c r="R30" s="113"/>
      <c r="S30" s="113"/>
      <c r="T30" s="113"/>
      <c r="U30" s="113"/>
      <c r="V30" s="113"/>
      <c r="W30" s="134"/>
      <c r="X30" s="135"/>
    </row>
    <row r="31" spans="1:27" s="31" customFormat="1" ht="15.95" customHeight="1" x14ac:dyDescent="0.5">
      <c r="A31" s="64">
        <v>25</v>
      </c>
      <c r="B31" s="279">
        <v>42568</v>
      </c>
      <c r="C31" s="280" t="s">
        <v>62</v>
      </c>
      <c r="D31" s="302" t="s">
        <v>899</v>
      </c>
      <c r="E31" s="303" t="s">
        <v>900</v>
      </c>
      <c r="F31" s="283" t="s">
        <v>722</v>
      </c>
      <c r="G31" s="284" t="s">
        <v>33</v>
      </c>
      <c r="H31" s="285"/>
      <c r="I31" s="115"/>
      <c r="J31" s="115"/>
      <c r="K31" s="115"/>
      <c r="L31" s="115"/>
      <c r="M31" s="115"/>
      <c r="N31" s="115"/>
      <c r="O31" s="116"/>
      <c r="P31" s="116"/>
      <c r="Q31" s="116"/>
      <c r="R31" s="116"/>
      <c r="S31" s="116"/>
      <c r="T31" s="116"/>
      <c r="U31" s="116"/>
      <c r="V31" s="116"/>
      <c r="W31" s="136"/>
      <c r="X31" s="139"/>
    </row>
    <row r="32" spans="1:27" s="31" customFormat="1" ht="16.149999999999999" customHeight="1" x14ac:dyDescent="0.5">
      <c r="A32" s="45">
        <v>26</v>
      </c>
      <c r="B32" s="267">
        <v>43891</v>
      </c>
      <c r="C32" s="268" t="s">
        <v>62</v>
      </c>
      <c r="D32" s="300" t="s">
        <v>901</v>
      </c>
      <c r="E32" s="301" t="s">
        <v>902</v>
      </c>
      <c r="F32" s="286" t="s">
        <v>19</v>
      </c>
      <c r="G32" s="272" t="s">
        <v>20</v>
      </c>
      <c r="H32" s="287"/>
      <c r="I32" s="118"/>
      <c r="J32" s="118"/>
      <c r="K32" s="118"/>
      <c r="L32" s="118"/>
      <c r="M32" s="118"/>
      <c r="N32" s="118"/>
      <c r="O32" s="109"/>
      <c r="P32" s="109"/>
      <c r="Q32" s="109"/>
      <c r="R32" s="109"/>
      <c r="S32" s="109"/>
      <c r="T32" s="109"/>
      <c r="U32" s="109"/>
      <c r="V32" s="109"/>
      <c r="W32" s="132"/>
      <c r="X32" s="133"/>
      <c r="AA32" s="340" t="s">
        <v>787</v>
      </c>
    </row>
    <row r="33" spans="1:27" s="31" customFormat="1" ht="16.149999999999999" customHeight="1" x14ac:dyDescent="0.5">
      <c r="A33" s="53">
        <v>27</v>
      </c>
      <c r="B33" s="178">
        <v>44463</v>
      </c>
      <c r="C33" s="289" t="s">
        <v>62</v>
      </c>
      <c r="D33" s="180" t="s">
        <v>903</v>
      </c>
      <c r="E33" s="308" t="s">
        <v>904</v>
      </c>
      <c r="F33" s="309" t="s">
        <v>19</v>
      </c>
      <c r="G33" s="292" t="s">
        <v>23</v>
      </c>
      <c r="H33" s="310"/>
      <c r="I33" s="119"/>
      <c r="J33" s="119"/>
      <c r="K33" s="119"/>
      <c r="L33" s="112"/>
      <c r="M33" s="112"/>
      <c r="N33" s="112"/>
      <c r="O33" s="113"/>
      <c r="P33" s="113"/>
      <c r="Q33" s="113"/>
      <c r="R33" s="113"/>
      <c r="S33" s="113"/>
      <c r="T33" s="113"/>
      <c r="U33" s="113"/>
      <c r="V33" s="113"/>
      <c r="W33" s="134"/>
      <c r="X33" s="135"/>
    </row>
    <row r="34" spans="1:27" s="31" customFormat="1" ht="16.149999999999999" customHeight="1" x14ac:dyDescent="0.5">
      <c r="A34" s="53">
        <v>28</v>
      </c>
      <c r="B34" s="178">
        <v>44464</v>
      </c>
      <c r="C34" s="289" t="s">
        <v>62</v>
      </c>
      <c r="D34" s="180" t="s">
        <v>905</v>
      </c>
      <c r="E34" s="308" t="s">
        <v>906</v>
      </c>
      <c r="F34" s="309" t="s">
        <v>722</v>
      </c>
      <c r="G34" s="292" t="s">
        <v>26</v>
      </c>
      <c r="H34" s="310"/>
      <c r="I34" s="119"/>
      <c r="J34" s="119"/>
      <c r="K34" s="119"/>
      <c r="L34" s="112"/>
      <c r="M34" s="112"/>
      <c r="N34" s="112"/>
      <c r="O34" s="113"/>
      <c r="P34" s="113"/>
      <c r="Q34" s="113"/>
      <c r="R34" s="113"/>
      <c r="S34" s="113"/>
      <c r="T34" s="113"/>
      <c r="U34" s="113"/>
      <c r="V34" s="113"/>
      <c r="W34" s="134"/>
      <c r="X34" s="135"/>
      <c r="AA34" s="340" t="s">
        <v>787</v>
      </c>
    </row>
    <row r="35" spans="1:27" s="31" customFormat="1" ht="16.149999999999999" customHeight="1" x14ac:dyDescent="0.5">
      <c r="A35" s="53">
        <v>29</v>
      </c>
      <c r="B35" s="178">
        <v>44465</v>
      </c>
      <c r="C35" s="289" t="s">
        <v>62</v>
      </c>
      <c r="D35" s="180" t="s">
        <v>907</v>
      </c>
      <c r="E35" s="308" t="s">
        <v>908</v>
      </c>
      <c r="F35" s="291" t="s">
        <v>712</v>
      </c>
      <c r="G35" s="292" t="s">
        <v>29</v>
      </c>
      <c r="H35" s="111"/>
      <c r="I35" s="112"/>
      <c r="J35" s="112"/>
      <c r="K35" s="112"/>
      <c r="L35" s="119"/>
      <c r="M35" s="119"/>
      <c r="N35" s="119"/>
      <c r="O35" s="113"/>
      <c r="P35" s="113"/>
      <c r="Q35" s="113"/>
      <c r="R35" s="113"/>
      <c r="S35" s="113"/>
      <c r="T35" s="113"/>
      <c r="U35" s="113"/>
      <c r="V35" s="113"/>
      <c r="W35" s="134"/>
      <c r="X35" s="135"/>
      <c r="AA35" s="340" t="s">
        <v>787</v>
      </c>
    </row>
    <row r="36" spans="1:27" s="31" customFormat="1" ht="15.95" customHeight="1" x14ac:dyDescent="0.5">
      <c r="A36" s="64">
        <v>30</v>
      </c>
      <c r="B36" s="183">
        <v>44466</v>
      </c>
      <c r="C36" s="311" t="s">
        <v>62</v>
      </c>
      <c r="D36" s="185" t="s">
        <v>909</v>
      </c>
      <c r="E36" s="312" t="s">
        <v>910</v>
      </c>
      <c r="F36" s="313" t="s">
        <v>712</v>
      </c>
      <c r="G36" s="314" t="s">
        <v>33</v>
      </c>
      <c r="H36" s="315"/>
      <c r="I36" s="334"/>
      <c r="J36" s="334"/>
      <c r="K36" s="334"/>
      <c r="L36" s="115"/>
      <c r="M36" s="115"/>
      <c r="N36" s="115"/>
      <c r="O36" s="116"/>
      <c r="P36" s="116"/>
      <c r="Q36" s="116"/>
      <c r="R36" s="116"/>
      <c r="S36" s="116"/>
      <c r="T36" s="116"/>
      <c r="U36" s="116"/>
      <c r="V36" s="116"/>
      <c r="W36" s="136"/>
      <c r="X36" s="137"/>
    </row>
    <row r="37" spans="1:27" s="31" customFormat="1" ht="16.149999999999999" customHeight="1" x14ac:dyDescent="0.5">
      <c r="A37" s="45">
        <v>31</v>
      </c>
      <c r="B37" s="188">
        <v>44467</v>
      </c>
      <c r="C37" s="316" t="s">
        <v>62</v>
      </c>
      <c r="D37" s="190" t="s">
        <v>911</v>
      </c>
      <c r="E37" s="317" t="s">
        <v>912</v>
      </c>
      <c r="F37" s="318" t="s">
        <v>712</v>
      </c>
      <c r="G37" s="319" t="s">
        <v>20</v>
      </c>
      <c r="H37" s="320"/>
      <c r="I37" s="122"/>
      <c r="J37" s="122"/>
      <c r="K37" s="122"/>
      <c r="L37" s="122"/>
      <c r="M37" s="122"/>
      <c r="N37" s="122"/>
      <c r="O37" s="123"/>
      <c r="P37" s="123"/>
      <c r="Q37" s="123"/>
      <c r="R37" s="123"/>
      <c r="S37" s="123"/>
      <c r="T37" s="123"/>
      <c r="U37" s="123"/>
      <c r="V37" s="123"/>
      <c r="W37" s="138"/>
      <c r="X37" s="133"/>
    </row>
    <row r="38" spans="1:27" s="31" customFormat="1" ht="16.149999999999999" customHeight="1" x14ac:dyDescent="0.5">
      <c r="A38" s="53">
        <v>32</v>
      </c>
      <c r="B38" s="178">
        <v>44468</v>
      </c>
      <c r="C38" s="289" t="s">
        <v>62</v>
      </c>
      <c r="D38" s="180" t="s">
        <v>913</v>
      </c>
      <c r="E38" s="308" t="s">
        <v>914</v>
      </c>
      <c r="F38" s="291" t="s">
        <v>731</v>
      </c>
      <c r="G38" s="292" t="s">
        <v>23</v>
      </c>
      <c r="H38" s="111"/>
      <c r="I38" s="112"/>
      <c r="J38" s="112"/>
      <c r="K38" s="112"/>
      <c r="L38" s="112"/>
      <c r="M38" s="112"/>
      <c r="N38" s="112"/>
      <c r="O38" s="113"/>
      <c r="P38" s="113"/>
      <c r="Q38" s="113"/>
      <c r="R38" s="113"/>
      <c r="S38" s="113"/>
      <c r="T38" s="113"/>
      <c r="U38" s="113"/>
      <c r="V38" s="113"/>
      <c r="W38" s="134"/>
      <c r="X38" s="135"/>
    </row>
    <row r="39" spans="1:27" s="31" customFormat="1" ht="16.149999999999999" customHeight="1" x14ac:dyDescent="0.5">
      <c r="A39" s="53">
        <v>33</v>
      </c>
      <c r="B39" s="178">
        <v>44469</v>
      </c>
      <c r="C39" s="289" t="s">
        <v>62</v>
      </c>
      <c r="D39" s="180" t="s">
        <v>915</v>
      </c>
      <c r="E39" s="308" t="s">
        <v>916</v>
      </c>
      <c r="F39" s="291" t="s">
        <v>19</v>
      </c>
      <c r="G39" s="292" t="s">
        <v>26</v>
      </c>
      <c r="H39" s="111"/>
      <c r="I39" s="112"/>
      <c r="J39" s="112"/>
      <c r="K39" s="112"/>
      <c r="L39" s="112"/>
      <c r="M39" s="112"/>
      <c r="N39" s="112"/>
      <c r="O39" s="113"/>
      <c r="P39" s="113"/>
      <c r="Q39" s="113"/>
      <c r="R39" s="113"/>
      <c r="S39" s="113"/>
      <c r="T39" s="113"/>
      <c r="U39" s="113"/>
      <c r="V39" s="113"/>
      <c r="W39" s="134"/>
      <c r="X39" s="135"/>
    </row>
    <row r="40" spans="1:27" s="31" customFormat="1" ht="16.149999999999999" customHeight="1" x14ac:dyDescent="0.5">
      <c r="A40" s="53">
        <v>34</v>
      </c>
      <c r="B40" s="178">
        <v>44470</v>
      </c>
      <c r="C40" s="289" t="s">
        <v>62</v>
      </c>
      <c r="D40" s="180" t="s">
        <v>917</v>
      </c>
      <c r="E40" s="308" t="s">
        <v>918</v>
      </c>
      <c r="F40" s="291" t="s">
        <v>722</v>
      </c>
      <c r="G40" s="292" t="s">
        <v>29</v>
      </c>
      <c r="H40" s="111"/>
      <c r="I40" s="112"/>
      <c r="J40" s="112"/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34"/>
      <c r="X40" s="135"/>
    </row>
    <row r="41" spans="1:27" s="31" customFormat="1" ht="16.149999999999999" customHeight="1" x14ac:dyDescent="0.5">
      <c r="A41" s="64">
        <v>35</v>
      </c>
      <c r="B41" s="183">
        <v>44471</v>
      </c>
      <c r="C41" s="311" t="s">
        <v>62</v>
      </c>
      <c r="D41" s="185" t="s">
        <v>919</v>
      </c>
      <c r="E41" s="312" t="s">
        <v>920</v>
      </c>
      <c r="F41" s="321" t="s">
        <v>731</v>
      </c>
      <c r="G41" s="314" t="s">
        <v>33</v>
      </c>
      <c r="H41" s="322"/>
      <c r="I41" s="115"/>
      <c r="J41" s="115"/>
      <c r="K41" s="115"/>
      <c r="L41" s="115"/>
      <c r="M41" s="115"/>
      <c r="N41" s="115"/>
      <c r="O41" s="116"/>
      <c r="P41" s="116"/>
      <c r="Q41" s="116"/>
      <c r="R41" s="116"/>
      <c r="S41" s="116"/>
      <c r="T41" s="116"/>
      <c r="U41" s="116"/>
      <c r="V41" s="116"/>
      <c r="W41" s="136"/>
      <c r="X41" s="139"/>
    </row>
    <row r="42" spans="1:27" s="31" customFormat="1" ht="16.149999999999999" customHeight="1" x14ac:dyDescent="0.5">
      <c r="A42" s="323">
        <v>36</v>
      </c>
      <c r="B42" s="324">
        <v>44472</v>
      </c>
      <c r="C42" s="325" t="s">
        <v>62</v>
      </c>
      <c r="D42" s="326" t="s">
        <v>921</v>
      </c>
      <c r="E42" s="327" t="s">
        <v>922</v>
      </c>
      <c r="F42" s="328" t="s">
        <v>19</v>
      </c>
      <c r="G42" s="329" t="s">
        <v>20</v>
      </c>
      <c r="H42" s="330"/>
      <c r="I42" s="330"/>
      <c r="J42" s="330"/>
      <c r="K42" s="330"/>
      <c r="L42" s="330"/>
      <c r="M42" s="330"/>
      <c r="N42" s="330"/>
      <c r="O42" s="335"/>
      <c r="P42" s="335"/>
      <c r="Q42" s="335"/>
      <c r="R42" s="335"/>
      <c r="S42" s="335"/>
      <c r="T42" s="335"/>
      <c r="U42" s="335"/>
      <c r="V42" s="335"/>
      <c r="W42" s="338"/>
      <c r="X42" s="339"/>
    </row>
    <row r="43" spans="1:27" s="31" customFormat="1" ht="6" customHeight="1" x14ac:dyDescent="0.5">
      <c r="A43" s="81"/>
      <c r="B43" s="222"/>
      <c r="C43" s="223"/>
      <c r="D43" s="224"/>
      <c r="E43" s="225"/>
      <c r="F43" s="85"/>
      <c r="G43" s="81"/>
      <c r="H43" s="81"/>
      <c r="I43" s="81"/>
      <c r="J43" s="81"/>
      <c r="K43" s="81"/>
      <c r="L43" s="81"/>
      <c r="M43" s="81"/>
      <c r="N43" s="81"/>
      <c r="O43" s="87"/>
      <c r="P43" s="87"/>
      <c r="Q43" s="87"/>
      <c r="R43" s="87"/>
      <c r="S43" s="87"/>
      <c r="T43" s="87"/>
      <c r="U43" s="87"/>
      <c r="V43" s="87"/>
      <c r="W43" s="140"/>
      <c r="X43" s="141"/>
    </row>
    <row r="44" spans="1:27" s="31" customFormat="1" ht="16.149999999999999" customHeight="1" x14ac:dyDescent="0.5">
      <c r="A44" s="87"/>
      <c r="B44" s="88" t="s">
        <v>103</v>
      </c>
      <c r="C44" s="81"/>
      <c r="D44" s="81">
        <f>G44+M44</f>
        <v>36</v>
      </c>
      <c r="E44" s="89" t="s">
        <v>104</v>
      </c>
      <c r="F44" s="31" t="s">
        <v>105</v>
      </c>
      <c r="G44" s="81">
        <f>COUNTIF($C$7:$C$42,"ช")</f>
        <v>8</v>
      </c>
      <c r="H44" s="81"/>
      <c r="I44" s="124" t="s">
        <v>106</v>
      </c>
      <c r="J44" s="88"/>
      <c r="K44" s="88" t="s">
        <v>107</v>
      </c>
      <c r="L44" s="88"/>
      <c r="M44" s="81">
        <f>COUNTIF($C$7:$C$42,"ญ")</f>
        <v>28</v>
      </c>
      <c r="O44" s="124" t="s">
        <v>106</v>
      </c>
      <c r="W44" s="87"/>
      <c r="X44" s="87"/>
    </row>
    <row r="45" spans="1:27" s="99" customFormat="1" ht="16.5" hidden="1" customHeight="1" x14ac:dyDescent="0.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</row>
    <row r="46" spans="1:27" s="94" customFormat="1" ht="15" hidden="1" customHeight="1" x14ac:dyDescent="0.5">
      <c r="A46" s="91"/>
      <c r="B46" s="91"/>
      <c r="C46" s="92"/>
      <c r="D46" s="93" t="s">
        <v>20</v>
      </c>
      <c r="E46" s="93">
        <f>COUNTIF($G$7:$G$42,"แดง")</f>
        <v>8</v>
      </c>
      <c r="G46" s="331" t="s">
        <v>19</v>
      </c>
      <c r="H46" s="331"/>
      <c r="I46" s="336">
        <f>COUNTIF($F$7:$F$42,"อังกฤษ")</f>
        <v>7</v>
      </c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</row>
    <row r="47" spans="1:27" s="94" customFormat="1" ht="15" hidden="1" customHeight="1" x14ac:dyDescent="0.5">
      <c r="A47" s="91"/>
      <c r="B47" s="91"/>
      <c r="C47" s="92"/>
      <c r="D47" s="93" t="s">
        <v>23</v>
      </c>
      <c r="E47" s="93">
        <f>COUNTIF($G$7:$G$42,"เหลือง")</f>
        <v>7</v>
      </c>
      <c r="G47" s="331" t="s">
        <v>722</v>
      </c>
      <c r="H47" s="331"/>
      <c r="I47" s="336">
        <f>COUNTIF($F$7:$F$42,"ฝรั่งเศส")</f>
        <v>12</v>
      </c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</row>
    <row r="48" spans="1:27" s="94" customFormat="1" ht="15" hidden="1" customHeight="1" x14ac:dyDescent="0.5">
      <c r="A48" s="91"/>
      <c r="B48" s="91"/>
      <c r="C48" s="92"/>
      <c r="D48" s="93" t="s">
        <v>26</v>
      </c>
      <c r="E48" s="93">
        <f>COUNTIF($G$7:$G$42,"น้ำเงิน")</f>
        <v>7</v>
      </c>
      <c r="G48" s="331" t="s">
        <v>731</v>
      </c>
      <c r="H48" s="331"/>
      <c r="I48" s="336">
        <f>COUNTIF($F$7:$F$42,"จีน")</f>
        <v>5</v>
      </c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</row>
    <row r="49" spans="1:24" s="94" customFormat="1" ht="15" hidden="1" customHeight="1" x14ac:dyDescent="0.5">
      <c r="A49" s="91"/>
      <c r="B49" s="91"/>
      <c r="C49" s="92"/>
      <c r="D49" s="93" t="s">
        <v>29</v>
      </c>
      <c r="E49" s="93">
        <f>COUNTIF($G$7:$G$42,"ม่วง")</f>
        <v>7</v>
      </c>
      <c r="G49" s="331" t="s">
        <v>712</v>
      </c>
      <c r="H49" s="331"/>
      <c r="I49" s="336">
        <f>COUNTIF($F$7:$F$42,"ญี่ปุ่น")</f>
        <v>12</v>
      </c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</row>
    <row r="50" spans="1:24" s="94" customFormat="1" ht="15" hidden="1" customHeight="1" x14ac:dyDescent="0.5">
      <c r="A50" s="91"/>
      <c r="B50" s="91"/>
      <c r="C50" s="92"/>
      <c r="D50" s="93" t="s">
        <v>33</v>
      </c>
      <c r="E50" s="93">
        <f>COUNTIF($G$7:$G$42,"ฟ้า")</f>
        <v>7</v>
      </c>
      <c r="G50" s="332" t="s">
        <v>108</v>
      </c>
      <c r="H50" s="332"/>
      <c r="I50" s="337">
        <f>SUM(I46:I49)</f>
        <v>36</v>
      </c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</row>
    <row r="51" spans="1:24" s="94" customFormat="1" ht="15" hidden="1" customHeight="1" x14ac:dyDescent="0.5">
      <c r="A51" s="91"/>
      <c r="B51" s="91"/>
      <c r="C51" s="92"/>
      <c r="D51" s="333" t="s">
        <v>108</v>
      </c>
      <c r="E51" s="333">
        <f>SUM(E46:E50)</f>
        <v>36</v>
      </c>
      <c r="G51" s="331"/>
      <c r="H51" s="331"/>
      <c r="I51" s="33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</row>
    <row r="52" spans="1:24" s="94" customFormat="1" ht="15" hidden="1" customHeight="1" x14ac:dyDescent="0.5">
      <c r="B52" s="95"/>
      <c r="C52" s="96"/>
      <c r="D52" s="97"/>
      <c r="E52" s="97"/>
    </row>
    <row r="53" spans="1:24" s="94" customFormat="1" ht="15" customHeight="1" x14ac:dyDescent="0.5">
      <c r="B53" s="95"/>
      <c r="C53" s="96"/>
      <c r="D53" s="97"/>
      <c r="E53" s="97"/>
    </row>
    <row r="54" spans="1:24" s="94" customFormat="1" ht="15" customHeight="1" x14ac:dyDescent="0.5">
      <c r="B54" s="95"/>
      <c r="C54" s="98"/>
      <c r="D54" s="99"/>
      <c r="E54" s="99"/>
    </row>
    <row r="55" spans="1:24" s="94" customFormat="1" ht="15" customHeight="1" x14ac:dyDescent="0.5">
      <c r="B55" s="95"/>
      <c r="C55" s="96"/>
      <c r="D55" s="97"/>
      <c r="E55" s="97"/>
    </row>
    <row r="56" spans="1:24" s="94" customFormat="1" ht="15" customHeight="1" x14ac:dyDescent="0.5">
      <c r="B56" s="95"/>
      <c r="C56" s="96"/>
      <c r="D56" s="97"/>
      <c r="E56" s="97"/>
    </row>
    <row r="57" spans="1:24" s="94" customFormat="1" ht="15" customHeight="1" x14ac:dyDescent="0.5">
      <c r="B57" s="95"/>
      <c r="C57" s="96"/>
      <c r="D57" s="97"/>
      <c r="E57" s="97"/>
    </row>
    <row r="58" spans="1:24" ht="15" customHeight="1" x14ac:dyDescent="0.5">
      <c r="B58" s="95"/>
      <c r="C58" s="96"/>
      <c r="D58" s="97"/>
      <c r="E58" s="97"/>
      <c r="F58" s="94"/>
      <c r="G58" s="94"/>
      <c r="H58" s="94"/>
      <c r="I58" s="94"/>
      <c r="J58" s="94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61"/>
  <sheetViews>
    <sheetView topLeftCell="A22" zoomScale="120" zoomScaleNormal="120" workbookViewId="0">
      <selection activeCell="AE39" sqref="AE39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7" s="28" customFormat="1" ht="18" customHeight="1" x14ac:dyDescent="0.5">
      <c r="B1" s="36" t="s">
        <v>0</v>
      </c>
      <c r="C1" s="37"/>
      <c r="D1" s="38"/>
      <c r="E1" s="39" t="str">
        <f>'4-1'!E1</f>
        <v xml:space="preserve">      ภาคเรียนที่ 1  ปีการศึกษา 2567</v>
      </c>
      <c r="F1" s="40"/>
      <c r="M1" s="28" t="s">
        <v>2</v>
      </c>
      <c r="R1" s="28" t="str">
        <f>'ยอด ม.4'!B28</f>
        <v>นางฐิติมา คงคากุล</v>
      </c>
    </row>
    <row r="2" spans="1:27" s="28" customFormat="1" ht="18" customHeight="1" x14ac:dyDescent="0.5">
      <c r="B2" s="41" t="s">
        <v>3</v>
      </c>
      <c r="C2" s="37"/>
      <c r="D2" s="38"/>
      <c r="E2" s="39" t="s">
        <v>923</v>
      </c>
      <c r="M2" s="28" t="s">
        <v>5</v>
      </c>
      <c r="R2" s="28" t="str">
        <f>'ยอด ม.4'!B29</f>
        <v>นางวรพงศ์   สองเมือง</v>
      </c>
    </row>
    <row r="3" spans="1:27" s="29" customFormat="1" ht="17.25" customHeight="1" x14ac:dyDescent="0.5">
      <c r="A3" s="40" t="s">
        <v>924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7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ม.4'!F28</f>
        <v>721</v>
      </c>
      <c r="X4" s="686"/>
    </row>
    <row r="5" spans="1:27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7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7" s="31" customFormat="1" ht="16.350000000000001" customHeight="1" x14ac:dyDescent="0.5">
      <c r="A7" s="45">
        <v>1</v>
      </c>
      <c r="B7" s="146">
        <v>42211</v>
      </c>
      <c r="C7" s="147" t="s">
        <v>16</v>
      </c>
      <c r="D7" s="148" t="s">
        <v>925</v>
      </c>
      <c r="E7" s="149" t="s">
        <v>926</v>
      </c>
      <c r="F7" s="150" t="s">
        <v>23</v>
      </c>
      <c r="G7" s="151"/>
      <c r="H7" s="152"/>
      <c r="I7" s="226"/>
      <c r="J7" s="226"/>
      <c r="K7" s="226"/>
      <c r="L7" s="226"/>
      <c r="M7" s="226"/>
      <c r="N7" s="226"/>
      <c r="O7" s="226"/>
      <c r="P7" s="170"/>
      <c r="Q7" s="170"/>
      <c r="R7" s="170"/>
      <c r="S7" s="170"/>
      <c r="T7" s="170"/>
      <c r="U7" s="170"/>
      <c r="V7" s="170"/>
      <c r="W7" s="170"/>
      <c r="X7" s="248"/>
      <c r="Y7" s="257"/>
    </row>
    <row r="8" spans="1:27" s="31" customFormat="1" ht="16.350000000000001" customHeight="1" x14ac:dyDescent="0.5">
      <c r="A8" s="53">
        <v>2</v>
      </c>
      <c r="B8" s="153">
        <v>42426</v>
      </c>
      <c r="C8" s="154" t="s">
        <v>16</v>
      </c>
      <c r="D8" s="155" t="s">
        <v>927</v>
      </c>
      <c r="E8" s="156" t="s">
        <v>928</v>
      </c>
      <c r="F8" s="157" t="s">
        <v>26</v>
      </c>
      <c r="G8" s="158"/>
      <c r="H8" s="159"/>
      <c r="I8" s="227"/>
      <c r="J8" s="227"/>
      <c r="K8" s="227"/>
      <c r="L8" s="227"/>
      <c r="M8" s="227"/>
      <c r="N8" s="227"/>
      <c r="O8" s="227"/>
      <c r="P8" s="171"/>
      <c r="Q8" s="171"/>
      <c r="R8" s="171"/>
      <c r="S8" s="171"/>
      <c r="T8" s="171"/>
      <c r="U8" s="171"/>
      <c r="V8" s="171"/>
      <c r="W8" s="171"/>
      <c r="X8" s="227"/>
      <c r="Y8" s="258"/>
    </row>
    <row r="9" spans="1:27" s="31" customFormat="1" ht="16.350000000000001" customHeight="1" x14ac:dyDescent="0.5">
      <c r="A9" s="53">
        <v>3</v>
      </c>
      <c r="B9" s="153">
        <v>42429</v>
      </c>
      <c r="C9" s="154" t="s">
        <v>16</v>
      </c>
      <c r="D9" s="155" t="s">
        <v>929</v>
      </c>
      <c r="E9" s="156" t="s">
        <v>930</v>
      </c>
      <c r="F9" s="160" t="s">
        <v>29</v>
      </c>
      <c r="G9" s="161"/>
      <c r="H9" s="162"/>
      <c r="I9" s="228"/>
      <c r="J9" s="228"/>
      <c r="K9" s="228"/>
      <c r="L9" s="228"/>
      <c r="M9" s="228"/>
      <c r="N9" s="228"/>
      <c r="O9" s="228"/>
      <c r="P9" s="171"/>
      <c r="Q9" s="171"/>
      <c r="R9" s="171"/>
      <c r="S9" s="171"/>
      <c r="T9" s="171"/>
      <c r="U9" s="171"/>
      <c r="V9" s="171"/>
      <c r="W9" s="171"/>
      <c r="X9" s="227"/>
      <c r="Y9" s="258"/>
    </row>
    <row r="10" spans="1:27" s="31" customFormat="1" ht="16.350000000000001" customHeight="1" x14ac:dyDescent="0.5">
      <c r="A10" s="53">
        <v>4</v>
      </c>
      <c r="B10" s="683" t="s">
        <v>1057</v>
      </c>
      <c r="C10" s="154" t="s">
        <v>16</v>
      </c>
      <c r="D10" s="652" t="s">
        <v>794</v>
      </c>
      <c r="E10" s="653" t="s">
        <v>795</v>
      </c>
      <c r="F10" s="660" t="s">
        <v>20</v>
      </c>
      <c r="G10" s="161"/>
      <c r="H10" s="162"/>
      <c r="I10" s="228"/>
      <c r="J10" s="228"/>
      <c r="K10" s="228"/>
      <c r="L10" s="228"/>
      <c r="M10" s="228"/>
      <c r="N10" s="228"/>
      <c r="O10" s="228"/>
      <c r="P10" s="171"/>
      <c r="Q10" s="171"/>
      <c r="R10" s="171"/>
      <c r="S10" s="171"/>
      <c r="T10" s="171"/>
      <c r="U10" s="171"/>
      <c r="V10" s="171"/>
      <c r="W10" s="171"/>
      <c r="X10" s="227"/>
      <c r="Y10" s="258"/>
      <c r="AA10" s="664" t="s">
        <v>1058</v>
      </c>
    </row>
    <row r="11" spans="1:27" s="31" customFormat="1" ht="16.350000000000001" customHeight="1" x14ac:dyDescent="0.5">
      <c r="A11" s="64">
        <v>5</v>
      </c>
      <c r="B11" s="163">
        <v>42433</v>
      </c>
      <c r="C11" s="164" t="s">
        <v>16</v>
      </c>
      <c r="D11" s="165" t="s">
        <v>931</v>
      </c>
      <c r="E11" s="166" t="s">
        <v>932</v>
      </c>
      <c r="F11" s="167" t="s">
        <v>33</v>
      </c>
      <c r="G11" s="168"/>
      <c r="H11" s="169"/>
      <c r="I11" s="229"/>
      <c r="J11" s="229"/>
      <c r="K11" s="229"/>
      <c r="L11" s="230"/>
      <c r="M11" s="230"/>
      <c r="N11" s="230"/>
      <c r="O11" s="230"/>
      <c r="P11" s="169"/>
      <c r="Q11" s="169"/>
      <c r="R11" s="169"/>
      <c r="S11" s="169"/>
      <c r="T11" s="169"/>
      <c r="U11" s="169"/>
      <c r="V11" s="169"/>
      <c r="W11" s="169"/>
      <c r="X11" s="230"/>
      <c r="Y11" s="259"/>
    </row>
    <row r="12" spans="1:27" s="31" customFormat="1" ht="15.95" customHeight="1" x14ac:dyDescent="0.5">
      <c r="A12" s="45">
        <v>6</v>
      </c>
      <c r="B12" s="146">
        <v>42437</v>
      </c>
      <c r="C12" s="147" t="s">
        <v>16</v>
      </c>
      <c r="D12" s="148" t="s">
        <v>933</v>
      </c>
      <c r="E12" s="149" t="s">
        <v>934</v>
      </c>
      <c r="F12" s="150" t="s">
        <v>20</v>
      </c>
      <c r="G12" s="151"/>
      <c r="H12" s="170"/>
      <c r="I12" s="226"/>
      <c r="J12" s="226"/>
      <c r="K12" s="226"/>
      <c r="L12" s="226"/>
      <c r="M12" s="226"/>
      <c r="N12" s="226"/>
      <c r="O12" s="226"/>
      <c r="P12" s="170"/>
      <c r="Q12" s="170"/>
      <c r="R12" s="170"/>
      <c r="S12" s="170"/>
      <c r="T12" s="170"/>
      <c r="U12" s="170"/>
      <c r="V12" s="170"/>
      <c r="W12" s="170"/>
      <c r="X12" s="248"/>
      <c r="Y12" s="257"/>
    </row>
    <row r="13" spans="1:27" s="31" customFormat="1" ht="16.350000000000001" customHeight="1" x14ac:dyDescent="0.5">
      <c r="A13" s="53">
        <v>7</v>
      </c>
      <c r="B13" s="153">
        <v>42438</v>
      </c>
      <c r="C13" s="154" t="s">
        <v>16</v>
      </c>
      <c r="D13" s="155" t="s">
        <v>935</v>
      </c>
      <c r="E13" s="156" t="s">
        <v>936</v>
      </c>
      <c r="F13" s="157" t="s">
        <v>23</v>
      </c>
      <c r="G13" s="161"/>
      <c r="H13" s="171"/>
      <c r="I13" s="228"/>
      <c r="J13" s="228"/>
      <c r="K13" s="228"/>
      <c r="L13" s="228"/>
      <c r="M13" s="228"/>
      <c r="N13" s="228"/>
      <c r="O13" s="228"/>
      <c r="P13" s="171"/>
      <c r="Q13" s="171"/>
      <c r="R13" s="171"/>
      <c r="S13" s="171"/>
      <c r="T13" s="171"/>
      <c r="U13" s="171"/>
      <c r="V13" s="171"/>
      <c r="W13" s="171"/>
      <c r="X13" s="227"/>
      <c r="Y13" s="258"/>
    </row>
    <row r="14" spans="1:27" s="31" customFormat="1" ht="16.350000000000001" customHeight="1" x14ac:dyDescent="0.5">
      <c r="A14" s="53">
        <v>8</v>
      </c>
      <c r="B14" s="153">
        <v>42439</v>
      </c>
      <c r="C14" s="154" t="s">
        <v>16</v>
      </c>
      <c r="D14" s="155" t="s">
        <v>937</v>
      </c>
      <c r="E14" s="156" t="s">
        <v>938</v>
      </c>
      <c r="F14" s="160" t="s">
        <v>26</v>
      </c>
      <c r="G14" s="158"/>
      <c r="H14" s="172"/>
      <c r="I14" s="227"/>
      <c r="J14" s="227"/>
      <c r="K14" s="227"/>
      <c r="L14" s="227"/>
      <c r="M14" s="227"/>
      <c r="N14" s="227"/>
      <c r="O14" s="227"/>
      <c r="P14" s="171"/>
      <c r="Q14" s="171"/>
      <c r="R14" s="171"/>
      <c r="S14" s="171"/>
      <c r="T14" s="171"/>
      <c r="U14" s="171"/>
      <c r="V14" s="171"/>
      <c r="W14" s="171"/>
      <c r="X14" s="227"/>
      <c r="Y14" s="258"/>
    </row>
    <row r="15" spans="1:27" s="31" customFormat="1" ht="16.350000000000001" customHeight="1" x14ac:dyDescent="0.5">
      <c r="A15" s="53">
        <v>9</v>
      </c>
      <c r="B15" s="153">
        <v>42467</v>
      </c>
      <c r="C15" s="154" t="s">
        <v>16</v>
      </c>
      <c r="D15" s="155" t="s">
        <v>939</v>
      </c>
      <c r="E15" s="156" t="s">
        <v>940</v>
      </c>
      <c r="F15" s="160" t="s">
        <v>29</v>
      </c>
      <c r="G15" s="161"/>
      <c r="H15" s="171"/>
      <c r="I15" s="228"/>
      <c r="J15" s="228"/>
      <c r="K15" s="228"/>
      <c r="L15" s="228"/>
      <c r="M15" s="228"/>
      <c r="N15" s="228"/>
      <c r="O15" s="228"/>
      <c r="P15" s="171"/>
      <c r="Q15" s="171"/>
      <c r="R15" s="171"/>
      <c r="S15" s="171"/>
      <c r="T15" s="171"/>
      <c r="U15" s="171"/>
      <c r="V15" s="171"/>
      <c r="W15" s="171"/>
      <c r="X15" s="227"/>
      <c r="Y15" s="258"/>
    </row>
    <row r="16" spans="1:27" s="31" customFormat="1" ht="15.95" customHeight="1" x14ac:dyDescent="0.5">
      <c r="A16" s="64">
        <v>10</v>
      </c>
      <c r="B16" s="163">
        <v>42475</v>
      </c>
      <c r="C16" s="164" t="s">
        <v>16</v>
      </c>
      <c r="D16" s="165" t="s">
        <v>941</v>
      </c>
      <c r="E16" s="166" t="s">
        <v>942</v>
      </c>
      <c r="F16" s="167" t="s">
        <v>33</v>
      </c>
      <c r="G16" s="168"/>
      <c r="H16" s="169"/>
      <c r="I16" s="229"/>
      <c r="J16" s="229"/>
      <c r="K16" s="229"/>
      <c r="L16" s="229"/>
      <c r="M16" s="229"/>
      <c r="N16" s="229"/>
      <c r="O16" s="229"/>
      <c r="P16" s="169"/>
      <c r="Q16" s="169"/>
      <c r="R16" s="169"/>
      <c r="S16" s="169"/>
      <c r="T16" s="169"/>
      <c r="U16" s="169"/>
      <c r="V16" s="169"/>
      <c r="W16" s="169"/>
      <c r="X16" s="230"/>
      <c r="Y16" s="259"/>
    </row>
    <row r="17" spans="1:27" s="31" customFormat="1" ht="15.95" customHeight="1" x14ac:dyDescent="0.5">
      <c r="A17" s="45">
        <v>11</v>
      </c>
      <c r="B17" s="146">
        <v>42476</v>
      </c>
      <c r="C17" s="147" t="s">
        <v>16</v>
      </c>
      <c r="D17" s="148" t="s">
        <v>943</v>
      </c>
      <c r="E17" s="149" t="s">
        <v>944</v>
      </c>
      <c r="F17" s="150" t="s">
        <v>20</v>
      </c>
      <c r="G17" s="151"/>
      <c r="H17" s="170"/>
      <c r="I17" s="226"/>
      <c r="J17" s="226"/>
      <c r="K17" s="226"/>
      <c r="L17" s="226"/>
      <c r="M17" s="226"/>
      <c r="N17" s="226"/>
      <c r="O17" s="226"/>
      <c r="P17" s="170"/>
      <c r="Q17" s="170"/>
      <c r="R17" s="170"/>
      <c r="S17" s="170"/>
      <c r="T17" s="170"/>
      <c r="U17" s="170"/>
      <c r="V17" s="170"/>
      <c r="W17" s="170"/>
      <c r="X17" s="248"/>
      <c r="Y17" s="257"/>
    </row>
    <row r="18" spans="1:27" s="31" customFormat="1" ht="16.350000000000001" customHeight="1" x14ac:dyDescent="0.5">
      <c r="A18" s="53">
        <v>12</v>
      </c>
      <c r="B18" s="153">
        <v>42478</v>
      </c>
      <c r="C18" s="154" t="s">
        <v>16</v>
      </c>
      <c r="D18" s="173" t="s">
        <v>945</v>
      </c>
      <c r="E18" s="156" t="s">
        <v>946</v>
      </c>
      <c r="F18" s="157" t="s">
        <v>23</v>
      </c>
      <c r="G18" s="161"/>
      <c r="H18" s="171"/>
      <c r="I18" s="228"/>
      <c r="J18" s="228"/>
      <c r="K18" s="228"/>
      <c r="L18" s="228"/>
      <c r="M18" s="228"/>
      <c r="N18" s="228"/>
      <c r="O18" s="228"/>
      <c r="P18" s="171"/>
      <c r="Q18" s="171"/>
      <c r="R18" s="171"/>
      <c r="S18" s="171"/>
      <c r="T18" s="171"/>
      <c r="U18" s="171"/>
      <c r="V18" s="171"/>
      <c r="W18" s="171"/>
      <c r="X18" s="227"/>
      <c r="Y18" s="258"/>
    </row>
    <row r="19" spans="1:27" s="31" customFormat="1" ht="16.350000000000001" customHeight="1" x14ac:dyDescent="0.5">
      <c r="A19" s="53">
        <v>13</v>
      </c>
      <c r="B19" s="153">
        <v>42482</v>
      </c>
      <c r="C19" s="154" t="s">
        <v>16</v>
      </c>
      <c r="D19" s="155" t="s">
        <v>947</v>
      </c>
      <c r="E19" s="156" t="s">
        <v>948</v>
      </c>
      <c r="F19" s="160" t="s">
        <v>26</v>
      </c>
      <c r="G19" s="158"/>
      <c r="H19" s="171"/>
      <c r="I19" s="227"/>
      <c r="J19" s="227"/>
      <c r="K19" s="227"/>
      <c r="L19" s="227"/>
      <c r="M19" s="227"/>
      <c r="N19" s="227"/>
      <c r="O19" s="227"/>
      <c r="P19" s="171"/>
      <c r="Q19" s="171"/>
      <c r="R19" s="171"/>
      <c r="S19" s="171"/>
      <c r="T19" s="171"/>
      <c r="U19" s="171"/>
      <c r="V19" s="171"/>
      <c r="W19" s="171"/>
      <c r="X19" s="227"/>
      <c r="Y19" s="258"/>
    </row>
    <row r="20" spans="1:27" s="31" customFormat="1" ht="16.350000000000001" customHeight="1" x14ac:dyDescent="0.5">
      <c r="A20" s="53">
        <v>14</v>
      </c>
      <c r="B20" s="174">
        <v>42510</v>
      </c>
      <c r="C20" s="154" t="s">
        <v>16</v>
      </c>
      <c r="D20" s="155" t="s">
        <v>949</v>
      </c>
      <c r="E20" s="156" t="s">
        <v>950</v>
      </c>
      <c r="F20" s="160" t="s">
        <v>29</v>
      </c>
      <c r="G20" s="161"/>
      <c r="H20" s="171"/>
      <c r="I20" s="228"/>
      <c r="J20" s="228"/>
      <c r="K20" s="228"/>
      <c r="L20" s="228"/>
      <c r="M20" s="228"/>
      <c r="N20" s="228"/>
      <c r="O20" s="228"/>
      <c r="P20" s="171"/>
      <c r="Q20" s="171"/>
      <c r="R20" s="171"/>
      <c r="S20" s="171"/>
      <c r="T20" s="171"/>
      <c r="U20" s="171"/>
      <c r="V20" s="171"/>
      <c r="W20" s="171"/>
      <c r="X20" s="227"/>
      <c r="Y20" s="258"/>
    </row>
    <row r="21" spans="1:27" s="31" customFormat="1" ht="15.95" customHeight="1" x14ac:dyDescent="0.5">
      <c r="A21" s="64">
        <v>15</v>
      </c>
      <c r="B21" s="163">
        <v>42513</v>
      </c>
      <c r="C21" s="164" t="s">
        <v>16</v>
      </c>
      <c r="D21" s="165" t="s">
        <v>951</v>
      </c>
      <c r="E21" s="166" t="s">
        <v>952</v>
      </c>
      <c r="F21" s="167" t="s">
        <v>33</v>
      </c>
      <c r="G21" s="168"/>
      <c r="H21" s="169"/>
      <c r="I21" s="229"/>
      <c r="J21" s="229"/>
      <c r="K21" s="229"/>
      <c r="L21" s="229"/>
      <c r="M21" s="229"/>
      <c r="N21" s="229"/>
      <c r="O21" s="229"/>
      <c r="P21" s="169"/>
      <c r="Q21" s="169"/>
      <c r="R21" s="169"/>
      <c r="S21" s="169"/>
      <c r="T21" s="169"/>
      <c r="U21" s="169"/>
      <c r="V21" s="169"/>
      <c r="W21" s="169"/>
      <c r="X21" s="230"/>
      <c r="Y21" s="259"/>
    </row>
    <row r="22" spans="1:27" s="31" customFormat="1" ht="15.95" customHeight="1" x14ac:dyDescent="0.5">
      <c r="A22" s="45">
        <v>16</v>
      </c>
      <c r="B22" s="175">
        <v>42515</v>
      </c>
      <c r="C22" s="147" t="s">
        <v>16</v>
      </c>
      <c r="D22" s="661" t="s">
        <v>953</v>
      </c>
      <c r="E22" s="662" t="s">
        <v>954</v>
      </c>
      <c r="F22" s="663" t="s">
        <v>20</v>
      </c>
      <c r="G22" s="176"/>
      <c r="H22" s="177"/>
      <c r="I22" s="231"/>
      <c r="J22" s="231"/>
      <c r="K22" s="231"/>
      <c r="L22" s="231"/>
      <c r="M22" s="231"/>
      <c r="N22" s="231"/>
      <c r="O22" s="231"/>
      <c r="P22" s="177"/>
      <c r="Q22" s="177"/>
      <c r="R22" s="177"/>
      <c r="S22" s="177"/>
      <c r="T22" s="177"/>
      <c r="U22" s="177"/>
      <c r="V22" s="177"/>
      <c r="W22" s="177"/>
      <c r="X22" s="249"/>
      <c r="Y22" s="260"/>
      <c r="AA22" s="682"/>
    </row>
    <row r="23" spans="1:27" s="31" customFormat="1" ht="16.350000000000001" customHeight="1" x14ac:dyDescent="0.5">
      <c r="A23" s="53">
        <v>17</v>
      </c>
      <c r="B23" s="174">
        <v>42523</v>
      </c>
      <c r="C23" s="154" t="s">
        <v>16</v>
      </c>
      <c r="D23" s="155" t="s">
        <v>575</v>
      </c>
      <c r="E23" s="156" t="s">
        <v>68</v>
      </c>
      <c r="F23" s="157" t="s">
        <v>26</v>
      </c>
      <c r="G23" s="161"/>
      <c r="H23" s="171"/>
      <c r="I23" s="228"/>
      <c r="J23" s="228"/>
      <c r="K23" s="228"/>
      <c r="L23" s="228"/>
      <c r="M23" s="228"/>
      <c r="N23" s="228"/>
      <c r="O23" s="228"/>
      <c r="P23" s="171"/>
      <c r="Q23" s="171"/>
      <c r="R23" s="171"/>
      <c r="S23" s="171"/>
      <c r="T23" s="171"/>
      <c r="U23" s="171"/>
      <c r="V23" s="171"/>
      <c r="W23" s="171"/>
      <c r="X23" s="227"/>
      <c r="Y23" s="258"/>
      <c r="AA23" s="664" t="s">
        <v>1055</v>
      </c>
    </row>
    <row r="24" spans="1:27" s="31" customFormat="1" ht="16.350000000000001" customHeight="1" x14ac:dyDescent="0.5">
      <c r="A24" s="53">
        <v>18</v>
      </c>
      <c r="B24" s="174">
        <v>42527</v>
      </c>
      <c r="C24" s="154" t="s">
        <v>16</v>
      </c>
      <c r="D24" s="155" t="s">
        <v>955</v>
      </c>
      <c r="E24" s="156" t="s">
        <v>633</v>
      </c>
      <c r="F24" s="160" t="s">
        <v>23</v>
      </c>
      <c r="G24" s="161"/>
      <c r="H24" s="171"/>
      <c r="I24" s="228"/>
      <c r="J24" s="228"/>
      <c r="K24" s="228"/>
      <c r="L24" s="162"/>
      <c r="M24" s="228"/>
      <c r="N24" s="228"/>
      <c r="O24" s="228"/>
      <c r="P24" s="171"/>
      <c r="Q24" s="171"/>
      <c r="R24" s="171"/>
      <c r="S24" s="171"/>
      <c r="T24" s="171"/>
      <c r="U24" s="171"/>
      <c r="V24" s="171"/>
      <c r="W24" s="171"/>
      <c r="X24" s="227"/>
      <c r="Y24" s="258"/>
    </row>
    <row r="25" spans="1:27" s="31" customFormat="1" ht="16.350000000000001" customHeight="1" x14ac:dyDescent="0.5">
      <c r="A25" s="53">
        <v>19</v>
      </c>
      <c r="B25" s="650">
        <v>42562</v>
      </c>
      <c r="C25" s="651" t="s">
        <v>16</v>
      </c>
      <c r="D25" s="652" t="s">
        <v>956</v>
      </c>
      <c r="E25" s="653" t="s">
        <v>957</v>
      </c>
      <c r="F25" s="660" t="s">
        <v>26</v>
      </c>
      <c r="G25" s="158"/>
      <c r="H25" s="172"/>
      <c r="I25" s="227"/>
      <c r="J25" s="227"/>
      <c r="K25" s="227"/>
      <c r="L25" s="228"/>
      <c r="M25" s="228"/>
      <c r="N25" s="228"/>
      <c r="O25" s="228"/>
      <c r="P25" s="171"/>
      <c r="Q25" s="171"/>
      <c r="R25" s="171"/>
      <c r="S25" s="171"/>
      <c r="T25" s="171"/>
      <c r="U25" s="171"/>
      <c r="V25" s="171"/>
      <c r="W25" s="171"/>
      <c r="X25" s="227"/>
      <c r="Y25" s="258"/>
    </row>
    <row r="26" spans="1:27" s="31" customFormat="1" ht="15.95" customHeight="1" x14ac:dyDescent="0.5">
      <c r="A26" s="64">
        <v>20</v>
      </c>
      <c r="B26" s="677">
        <v>43899</v>
      </c>
      <c r="C26" s="678" t="s">
        <v>16</v>
      </c>
      <c r="D26" s="679" t="s">
        <v>958</v>
      </c>
      <c r="E26" s="680" t="s">
        <v>959</v>
      </c>
      <c r="F26" s="681" t="s">
        <v>29</v>
      </c>
      <c r="G26" s="168"/>
      <c r="H26" s="169"/>
      <c r="I26" s="229"/>
      <c r="J26" s="229"/>
      <c r="K26" s="229"/>
      <c r="L26" s="229"/>
      <c r="M26" s="229"/>
      <c r="N26" s="229"/>
      <c r="O26" s="229"/>
      <c r="P26" s="169"/>
      <c r="Q26" s="169"/>
      <c r="R26" s="169"/>
      <c r="S26" s="169"/>
      <c r="T26" s="169"/>
      <c r="U26" s="169"/>
      <c r="V26" s="169"/>
      <c r="W26" s="169"/>
      <c r="X26" s="230"/>
      <c r="Y26" s="259"/>
    </row>
    <row r="27" spans="1:27" s="31" customFormat="1" ht="15.95" customHeight="1" x14ac:dyDescent="0.5">
      <c r="A27" s="45">
        <v>21</v>
      </c>
      <c r="B27" s="188">
        <v>44473</v>
      </c>
      <c r="C27" s="189" t="s">
        <v>16</v>
      </c>
      <c r="D27" s="190" t="s">
        <v>27</v>
      </c>
      <c r="E27" s="191" t="s">
        <v>960</v>
      </c>
      <c r="F27" s="192" t="s">
        <v>33</v>
      </c>
      <c r="G27" s="193"/>
      <c r="H27" s="194"/>
      <c r="I27" s="232"/>
      <c r="J27" s="232"/>
      <c r="K27" s="232"/>
      <c r="L27" s="232"/>
      <c r="M27" s="232"/>
      <c r="N27" s="232"/>
      <c r="O27" s="232"/>
      <c r="P27" s="194"/>
      <c r="Q27" s="194"/>
      <c r="R27" s="194"/>
      <c r="S27" s="194"/>
      <c r="T27" s="194"/>
      <c r="U27" s="194"/>
      <c r="V27" s="194"/>
      <c r="W27" s="194"/>
      <c r="X27" s="250"/>
      <c r="Y27" s="257"/>
    </row>
    <row r="28" spans="1:27" s="31" customFormat="1" ht="16.350000000000001" customHeight="1" x14ac:dyDescent="0.5">
      <c r="A28" s="53">
        <v>22</v>
      </c>
      <c r="B28" s="178">
        <v>44474</v>
      </c>
      <c r="C28" s="179" t="s">
        <v>16</v>
      </c>
      <c r="D28" s="180" t="s">
        <v>961</v>
      </c>
      <c r="E28" s="181" t="s">
        <v>962</v>
      </c>
      <c r="F28" s="195" t="s">
        <v>20</v>
      </c>
      <c r="G28" s="196"/>
      <c r="H28" s="197"/>
      <c r="I28" s="233"/>
      <c r="J28" s="233"/>
      <c r="K28" s="233"/>
      <c r="L28" s="233"/>
      <c r="M28" s="233"/>
      <c r="N28" s="233"/>
      <c r="O28" s="233"/>
      <c r="P28" s="197"/>
      <c r="Q28" s="197"/>
      <c r="R28" s="197"/>
      <c r="S28" s="197"/>
      <c r="T28" s="197"/>
      <c r="U28" s="197"/>
      <c r="V28" s="197"/>
      <c r="W28" s="197"/>
      <c r="X28" s="251"/>
      <c r="Y28" s="261"/>
    </row>
    <row r="29" spans="1:27" s="31" customFormat="1" ht="16.350000000000001" customHeight="1" x14ac:dyDescent="0.5">
      <c r="A29" s="53">
        <v>23</v>
      </c>
      <c r="B29" s="178">
        <v>44475</v>
      </c>
      <c r="C29" s="179" t="s">
        <v>16</v>
      </c>
      <c r="D29" s="180" t="s">
        <v>963</v>
      </c>
      <c r="E29" s="181" t="s">
        <v>964</v>
      </c>
      <c r="F29" s="182" t="s">
        <v>23</v>
      </c>
      <c r="G29" s="161"/>
      <c r="H29" s="172"/>
      <c r="I29" s="228"/>
      <c r="J29" s="228"/>
      <c r="K29" s="228"/>
      <c r="L29" s="228"/>
      <c r="M29" s="228"/>
      <c r="N29" s="228"/>
      <c r="O29" s="228"/>
      <c r="P29" s="171"/>
      <c r="Q29" s="171"/>
      <c r="R29" s="171"/>
      <c r="S29" s="171"/>
      <c r="T29" s="171"/>
      <c r="U29" s="171"/>
      <c r="V29" s="171"/>
      <c r="W29" s="171"/>
      <c r="X29" s="227"/>
      <c r="Y29" s="258"/>
    </row>
    <row r="30" spans="1:27" s="31" customFormat="1" ht="16.350000000000001" customHeight="1" x14ac:dyDescent="0.5">
      <c r="A30" s="53">
        <v>24</v>
      </c>
      <c r="B30" s="178">
        <v>44476</v>
      </c>
      <c r="C30" s="179" t="s">
        <v>16</v>
      </c>
      <c r="D30" s="180" t="s">
        <v>338</v>
      </c>
      <c r="E30" s="181" t="s">
        <v>965</v>
      </c>
      <c r="F30" s="182" t="s">
        <v>26</v>
      </c>
      <c r="G30" s="161"/>
      <c r="H30" s="162"/>
      <c r="I30" s="228"/>
      <c r="J30" s="228"/>
      <c r="K30" s="228"/>
      <c r="L30" s="228"/>
      <c r="M30" s="228"/>
      <c r="N30" s="228"/>
      <c r="O30" s="228"/>
      <c r="P30" s="171"/>
      <c r="Q30" s="171"/>
      <c r="R30" s="171"/>
      <c r="S30" s="171"/>
      <c r="T30" s="171"/>
      <c r="U30" s="171"/>
      <c r="V30" s="171"/>
      <c r="W30" s="171"/>
      <c r="X30" s="227"/>
      <c r="Y30" s="258"/>
    </row>
    <row r="31" spans="1:27" s="31" customFormat="1" ht="15.95" customHeight="1" x14ac:dyDescent="0.5">
      <c r="A31" s="64">
        <v>25</v>
      </c>
      <c r="B31" s="183">
        <v>44477</v>
      </c>
      <c r="C31" s="198" t="s">
        <v>16</v>
      </c>
      <c r="D31" s="199" t="s">
        <v>966</v>
      </c>
      <c r="E31" s="200" t="s">
        <v>967</v>
      </c>
      <c r="F31" s="187" t="s">
        <v>29</v>
      </c>
      <c r="G31" s="201"/>
      <c r="H31" s="202"/>
      <c r="I31" s="234"/>
      <c r="J31" s="234"/>
      <c r="K31" s="234"/>
      <c r="L31" s="234"/>
      <c r="M31" s="234"/>
      <c r="N31" s="234"/>
      <c r="O31" s="234"/>
      <c r="P31" s="235"/>
      <c r="Q31" s="235"/>
      <c r="R31" s="235"/>
      <c r="S31" s="235"/>
      <c r="T31" s="235"/>
      <c r="U31" s="235"/>
      <c r="V31" s="235"/>
      <c r="W31" s="235"/>
      <c r="X31" s="252"/>
      <c r="Y31" s="259"/>
    </row>
    <row r="32" spans="1:27" s="31" customFormat="1" ht="15.95" customHeight="1" x14ac:dyDescent="0.5">
      <c r="A32" s="45">
        <v>26</v>
      </c>
      <c r="B32" s="188">
        <v>44478</v>
      </c>
      <c r="C32" s="203" t="s">
        <v>16</v>
      </c>
      <c r="D32" s="204" t="s">
        <v>968</v>
      </c>
      <c r="E32" s="205" t="s">
        <v>969</v>
      </c>
      <c r="F32" s="192" t="s">
        <v>33</v>
      </c>
      <c r="G32" s="151"/>
      <c r="H32" s="152"/>
      <c r="I32" s="226"/>
      <c r="J32" s="226"/>
      <c r="K32" s="226"/>
      <c r="L32" s="226"/>
      <c r="M32" s="226"/>
      <c r="N32" s="226"/>
      <c r="O32" s="226"/>
      <c r="P32" s="170"/>
      <c r="Q32" s="170"/>
      <c r="R32" s="170"/>
      <c r="S32" s="170"/>
      <c r="T32" s="170"/>
      <c r="U32" s="170"/>
      <c r="V32" s="170"/>
      <c r="W32" s="170"/>
      <c r="X32" s="248"/>
      <c r="Y32" s="257"/>
    </row>
    <row r="33" spans="1:25" s="31" customFormat="1" ht="16.350000000000001" customHeight="1" x14ac:dyDescent="0.5">
      <c r="A33" s="53">
        <v>27</v>
      </c>
      <c r="B33" s="178">
        <v>44479</v>
      </c>
      <c r="C33" s="179" t="s">
        <v>16</v>
      </c>
      <c r="D33" s="180" t="s">
        <v>970</v>
      </c>
      <c r="E33" s="181" t="s">
        <v>971</v>
      </c>
      <c r="F33" s="195" t="s">
        <v>20</v>
      </c>
      <c r="G33" s="158"/>
      <c r="H33" s="159"/>
      <c r="I33" s="227"/>
      <c r="J33" s="227"/>
      <c r="K33" s="227"/>
      <c r="L33" s="228"/>
      <c r="M33" s="228"/>
      <c r="N33" s="228"/>
      <c r="O33" s="228"/>
      <c r="P33" s="171"/>
      <c r="Q33" s="171"/>
      <c r="R33" s="171"/>
      <c r="S33" s="171"/>
      <c r="T33" s="171"/>
      <c r="U33" s="171"/>
      <c r="V33" s="171"/>
      <c r="W33" s="171"/>
      <c r="X33" s="227"/>
      <c r="Y33" s="258"/>
    </row>
    <row r="34" spans="1:25" s="31" customFormat="1" ht="16.350000000000001" customHeight="1" x14ac:dyDescent="0.5">
      <c r="A34" s="53">
        <v>28</v>
      </c>
      <c r="B34" s="655">
        <v>44480</v>
      </c>
      <c r="C34" s="656" t="s">
        <v>16</v>
      </c>
      <c r="D34" s="657" t="s">
        <v>972</v>
      </c>
      <c r="E34" s="658" t="s">
        <v>166</v>
      </c>
      <c r="F34" s="659" t="s">
        <v>23</v>
      </c>
      <c r="G34" s="161"/>
      <c r="H34" s="162"/>
      <c r="I34" s="228"/>
      <c r="J34" s="228"/>
      <c r="K34" s="228"/>
      <c r="L34" s="228"/>
      <c r="M34" s="228"/>
      <c r="N34" s="228"/>
      <c r="O34" s="228"/>
      <c r="P34" s="171"/>
      <c r="Q34" s="171"/>
      <c r="R34" s="171"/>
      <c r="S34" s="171"/>
      <c r="T34" s="171"/>
      <c r="U34" s="171"/>
      <c r="V34" s="171"/>
      <c r="W34" s="171"/>
      <c r="X34" s="227"/>
      <c r="Y34" s="258"/>
    </row>
    <row r="35" spans="1:25" s="31" customFormat="1" ht="16.350000000000001" customHeight="1" x14ac:dyDescent="0.5">
      <c r="A35" s="53">
        <v>29</v>
      </c>
      <c r="B35" s="206">
        <v>44481</v>
      </c>
      <c r="C35" s="154" t="s">
        <v>16</v>
      </c>
      <c r="D35" s="155" t="s">
        <v>973</v>
      </c>
      <c r="E35" s="156" t="s">
        <v>974</v>
      </c>
      <c r="F35" s="160" t="s">
        <v>26</v>
      </c>
      <c r="G35" s="161"/>
      <c r="H35" s="162"/>
      <c r="I35" s="228"/>
      <c r="J35" s="228"/>
      <c r="K35" s="228"/>
      <c r="L35" s="228"/>
      <c r="M35" s="228"/>
      <c r="N35" s="228"/>
      <c r="O35" s="228"/>
      <c r="P35" s="171"/>
      <c r="Q35" s="171"/>
      <c r="R35" s="171"/>
      <c r="S35" s="171"/>
      <c r="T35" s="171"/>
      <c r="U35" s="171"/>
      <c r="V35" s="171"/>
      <c r="W35" s="171"/>
      <c r="X35" s="227"/>
      <c r="Y35" s="258"/>
    </row>
    <row r="36" spans="1:25" s="31" customFormat="1" ht="15.95" customHeight="1" x14ac:dyDescent="0.5">
      <c r="A36" s="64">
        <v>30</v>
      </c>
      <c r="B36" s="163">
        <v>42360</v>
      </c>
      <c r="C36" s="164" t="s">
        <v>62</v>
      </c>
      <c r="D36" s="165" t="s">
        <v>606</v>
      </c>
      <c r="E36" s="166" t="s">
        <v>975</v>
      </c>
      <c r="F36" s="167" t="s">
        <v>29</v>
      </c>
      <c r="G36" s="168"/>
      <c r="H36" s="207"/>
      <c r="I36" s="229"/>
      <c r="J36" s="229"/>
      <c r="K36" s="229"/>
      <c r="L36" s="229"/>
      <c r="M36" s="229"/>
      <c r="N36" s="229"/>
      <c r="O36" s="229"/>
      <c r="P36" s="169"/>
      <c r="Q36" s="169"/>
      <c r="R36" s="169"/>
      <c r="S36" s="169"/>
      <c r="T36" s="169"/>
      <c r="U36" s="169"/>
      <c r="V36" s="169"/>
      <c r="W36" s="169"/>
      <c r="X36" s="230"/>
      <c r="Y36" s="262"/>
    </row>
    <row r="37" spans="1:25" s="31" customFormat="1" ht="15.95" customHeight="1" x14ac:dyDescent="0.5">
      <c r="A37" s="45">
        <v>31</v>
      </c>
      <c r="B37" s="175">
        <v>42400</v>
      </c>
      <c r="C37" s="208" t="s">
        <v>62</v>
      </c>
      <c r="D37" s="209" t="s">
        <v>976</v>
      </c>
      <c r="E37" s="210" t="s">
        <v>977</v>
      </c>
      <c r="F37" s="150" t="s">
        <v>33</v>
      </c>
      <c r="G37" s="193"/>
      <c r="H37" s="211"/>
      <c r="I37" s="232"/>
      <c r="J37" s="232"/>
      <c r="K37" s="232"/>
      <c r="L37" s="232"/>
      <c r="M37" s="232"/>
      <c r="N37" s="232"/>
      <c r="O37" s="232"/>
      <c r="P37" s="194"/>
      <c r="Q37" s="194"/>
      <c r="R37" s="194"/>
      <c r="S37" s="194"/>
      <c r="T37" s="194"/>
      <c r="U37" s="194"/>
      <c r="V37" s="194"/>
      <c r="W37" s="194"/>
      <c r="X37" s="250"/>
      <c r="Y37" s="257"/>
    </row>
    <row r="38" spans="1:25" s="31" customFormat="1" ht="16.350000000000001" customHeight="1" x14ac:dyDescent="0.5">
      <c r="A38" s="53">
        <v>32</v>
      </c>
      <c r="B38" s="174">
        <v>42410</v>
      </c>
      <c r="C38" s="154" t="s">
        <v>62</v>
      </c>
      <c r="D38" s="155" t="s">
        <v>978</v>
      </c>
      <c r="E38" s="156" t="s">
        <v>979</v>
      </c>
      <c r="F38" s="157" t="s">
        <v>20</v>
      </c>
      <c r="G38" s="212"/>
      <c r="H38" s="213"/>
      <c r="I38" s="236"/>
      <c r="J38" s="236"/>
      <c r="K38" s="236"/>
      <c r="L38" s="236"/>
      <c r="M38" s="236"/>
      <c r="N38" s="236"/>
      <c r="O38" s="236"/>
      <c r="P38" s="237"/>
      <c r="Q38" s="237"/>
      <c r="R38" s="237"/>
      <c r="S38" s="237"/>
      <c r="T38" s="237"/>
      <c r="U38" s="237"/>
      <c r="V38" s="237"/>
      <c r="W38" s="237"/>
      <c r="X38" s="253"/>
      <c r="Y38" s="263"/>
    </row>
    <row r="39" spans="1:25" s="31" customFormat="1" ht="16.350000000000001" customHeight="1" x14ac:dyDescent="0.5">
      <c r="A39" s="53">
        <v>33</v>
      </c>
      <c r="B39" s="174">
        <v>42454</v>
      </c>
      <c r="C39" s="154" t="s">
        <v>62</v>
      </c>
      <c r="D39" s="155" t="s">
        <v>980</v>
      </c>
      <c r="E39" s="156" t="s">
        <v>981</v>
      </c>
      <c r="F39" s="160" t="s">
        <v>23</v>
      </c>
      <c r="G39" s="158"/>
      <c r="H39" s="159"/>
      <c r="I39" s="227"/>
      <c r="J39" s="227"/>
      <c r="K39" s="227"/>
      <c r="L39" s="228"/>
      <c r="M39" s="228"/>
      <c r="N39" s="228"/>
      <c r="O39" s="228"/>
      <c r="P39" s="171"/>
      <c r="Q39" s="171"/>
      <c r="R39" s="171"/>
      <c r="S39" s="171"/>
      <c r="T39" s="171"/>
      <c r="U39" s="171"/>
      <c r="V39" s="171"/>
      <c r="W39" s="171"/>
      <c r="X39" s="227"/>
      <c r="Y39" s="258"/>
    </row>
    <row r="40" spans="1:25" s="31" customFormat="1" ht="16.350000000000001" customHeight="1" x14ac:dyDescent="0.5">
      <c r="A40" s="53">
        <v>34</v>
      </c>
      <c r="B40" s="174">
        <v>42458</v>
      </c>
      <c r="C40" s="154" t="s">
        <v>62</v>
      </c>
      <c r="D40" s="155" t="s">
        <v>725</v>
      </c>
      <c r="E40" s="156" t="s">
        <v>982</v>
      </c>
      <c r="F40" s="160" t="s">
        <v>26</v>
      </c>
      <c r="G40" s="214"/>
      <c r="H40" s="215"/>
      <c r="I40" s="238"/>
      <c r="J40" s="238"/>
      <c r="K40" s="238"/>
      <c r="L40" s="239"/>
      <c r="M40" s="239"/>
      <c r="N40" s="239"/>
      <c r="O40" s="239"/>
      <c r="P40" s="240"/>
      <c r="Q40" s="240"/>
      <c r="R40" s="240"/>
      <c r="S40" s="240"/>
      <c r="T40" s="240"/>
      <c r="U40" s="240"/>
      <c r="V40" s="240"/>
      <c r="W40" s="240"/>
      <c r="X40" s="239"/>
      <c r="Y40" s="264"/>
    </row>
    <row r="41" spans="1:25" s="31" customFormat="1" ht="15.95" customHeight="1" x14ac:dyDescent="0.5">
      <c r="A41" s="64">
        <v>35</v>
      </c>
      <c r="B41" s="216">
        <v>42501</v>
      </c>
      <c r="C41" s="164" t="s">
        <v>62</v>
      </c>
      <c r="D41" s="217" t="s">
        <v>983</v>
      </c>
      <c r="E41" s="166" t="s">
        <v>984</v>
      </c>
      <c r="F41" s="167" t="s">
        <v>29</v>
      </c>
      <c r="G41" s="201"/>
      <c r="H41" s="207"/>
      <c r="I41" s="234"/>
      <c r="J41" s="234"/>
      <c r="K41" s="234"/>
      <c r="L41" s="234"/>
      <c r="M41" s="234"/>
      <c r="N41" s="234"/>
      <c r="O41" s="234"/>
      <c r="P41" s="235"/>
      <c r="Q41" s="235"/>
      <c r="R41" s="235"/>
      <c r="S41" s="235"/>
      <c r="T41" s="235"/>
      <c r="U41" s="235"/>
      <c r="V41" s="235"/>
      <c r="W41" s="235"/>
      <c r="X41" s="252"/>
      <c r="Y41" s="259"/>
    </row>
    <row r="42" spans="1:25" s="31" customFormat="1" ht="15.95" customHeight="1" x14ac:dyDescent="0.5">
      <c r="A42" s="45">
        <v>36</v>
      </c>
      <c r="B42" s="650">
        <v>42533</v>
      </c>
      <c r="C42" s="651" t="s">
        <v>62</v>
      </c>
      <c r="D42" s="652" t="s">
        <v>521</v>
      </c>
      <c r="E42" s="653" t="s">
        <v>985</v>
      </c>
      <c r="F42" s="654" t="s">
        <v>33</v>
      </c>
      <c r="G42" s="218"/>
      <c r="H42" s="219"/>
      <c r="I42" s="241"/>
      <c r="J42" s="241"/>
      <c r="K42" s="241"/>
      <c r="L42" s="242"/>
      <c r="M42" s="242"/>
      <c r="N42" s="242"/>
      <c r="O42" s="242"/>
      <c r="P42" s="243"/>
      <c r="Q42" s="243"/>
      <c r="R42" s="243"/>
      <c r="S42" s="243"/>
      <c r="T42" s="243"/>
      <c r="U42" s="243"/>
      <c r="V42" s="243"/>
      <c r="W42" s="243"/>
      <c r="X42" s="241"/>
      <c r="Y42" s="265"/>
    </row>
    <row r="43" spans="1:25" s="31" customFormat="1" ht="16.350000000000001" customHeight="1" x14ac:dyDescent="0.5">
      <c r="A43" s="53">
        <v>37</v>
      </c>
      <c r="B43" s="672">
        <v>42548</v>
      </c>
      <c r="C43" s="673" t="s">
        <v>62</v>
      </c>
      <c r="D43" s="674" t="s">
        <v>986</v>
      </c>
      <c r="E43" s="675" t="s">
        <v>987</v>
      </c>
      <c r="F43" s="676" t="s">
        <v>20</v>
      </c>
      <c r="G43" s="161"/>
      <c r="H43" s="162"/>
      <c r="I43" s="228"/>
      <c r="J43" s="228"/>
      <c r="K43" s="228"/>
      <c r="L43" s="228"/>
      <c r="M43" s="228"/>
      <c r="N43" s="228"/>
      <c r="O43" s="228"/>
      <c r="P43" s="171"/>
      <c r="Q43" s="171"/>
      <c r="R43" s="171"/>
      <c r="S43" s="171"/>
      <c r="T43" s="171"/>
      <c r="U43" s="171"/>
      <c r="V43" s="171"/>
      <c r="W43" s="171"/>
      <c r="X43" s="227"/>
      <c r="Y43" s="258"/>
    </row>
    <row r="44" spans="1:25" s="31" customFormat="1" ht="16.350000000000001" customHeight="1" x14ac:dyDescent="0.5">
      <c r="A44" s="53">
        <v>38</v>
      </c>
      <c r="B44" s="178">
        <v>44482</v>
      </c>
      <c r="C44" s="179" t="s">
        <v>62</v>
      </c>
      <c r="D44" s="180" t="s">
        <v>990</v>
      </c>
      <c r="E44" s="181" t="s">
        <v>991</v>
      </c>
      <c r="F44" s="182" t="s">
        <v>26</v>
      </c>
      <c r="G44" s="220"/>
      <c r="H44" s="221"/>
      <c r="I44" s="244"/>
      <c r="J44" s="244"/>
      <c r="K44" s="244"/>
      <c r="L44" s="244"/>
      <c r="M44" s="244"/>
      <c r="N44" s="244"/>
      <c r="O44" s="244"/>
      <c r="P44" s="245"/>
      <c r="Q44" s="245"/>
      <c r="R44" s="245"/>
      <c r="S44" s="245"/>
      <c r="T44" s="245"/>
      <c r="U44" s="245"/>
      <c r="V44" s="245"/>
      <c r="W44" s="245"/>
      <c r="X44" s="254"/>
      <c r="Y44" s="266"/>
    </row>
    <row r="45" spans="1:25" s="31" customFormat="1" ht="16.350000000000001" customHeight="1" x14ac:dyDescent="0.5">
      <c r="A45" s="53">
        <v>39</v>
      </c>
      <c r="B45" s="178">
        <v>44484</v>
      </c>
      <c r="C45" s="179" t="s">
        <v>62</v>
      </c>
      <c r="D45" s="180" t="s">
        <v>992</v>
      </c>
      <c r="E45" s="181" t="s">
        <v>993</v>
      </c>
      <c r="F45" s="182" t="s">
        <v>33</v>
      </c>
      <c r="G45" s="161"/>
      <c r="H45" s="162"/>
      <c r="I45" s="228"/>
      <c r="J45" s="228"/>
      <c r="K45" s="228"/>
      <c r="L45" s="228"/>
      <c r="M45" s="228"/>
      <c r="N45" s="228"/>
      <c r="O45" s="228"/>
      <c r="P45" s="171"/>
      <c r="Q45" s="171"/>
      <c r="R45" s="171"/>
      <c r="S45" s="171"/>
      <c r="T45" s="171"/>
      <c r="U45" s="171"/>
      <c r="V45" s="171"/>
      <c r="W45" s="171"/>
      <c r="X45" s="227"/>
      <c r="Y45" s="258"/>
    </row>
    <row r="46" spans="1:25" s="31" customFormat="1" ht="18.75" x14ac:dyDescent="0.5">
      <c r="A46" s="64"/>
      <c r="B46" s="324"/>
      <c r="C46" s="646"/>
      <c r="D46" s="647"/>
      <c r="E46" s="648"/>
      <c r="F46" s="649"/>
      <c r="G46" s="168"/>
      <c r="H46" s="207"/>
      <c r="I46" s="229"/>
      <c r="J46" s="229"/>
      <c r="K46" s="229"/>
      <c r="L46" s="229"/>
      <c r="M46" s="229"/>
      <c r="N46" s="229"/>
      <c r="O46" s="229"/>
      <c r="P46" s="169"/>
      <c r="Q46" s="169"/>
      <c r="R46" s="169"/>
      <c r="S46" s="169"/>
      <c r="T46" s="169"/>
      <c r="U46" s="169"/>
      <c r="V46" s="169"/>
      <c r="W46" s="169"/>
      <c r="X46" s="230"/>
      <c r="Y46" s="262"/>
    </row>
    <row r="47" spans="1:25" s="31" customFormat="1" ht="6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0"/>
      <c r="Y47" s="141"/>
    </row>
    <row r="48" spans="1:25" s="31" customFormat="1" ht="16.149999999999999" customHeight="1" x14ac:dyDescent="0.5">
      <c r="A48" s="87"/>
      <c r="B48" s="88" t="s">
        <v>103</v>
      </c>
      <c r="C48" s="81"/>
      <c r="E48" s="81">
        <f>I48+O48</f>
        <v>39</v>
      </c>
      <c r="F48" s="89" t="s">
        <v>104</v>
      </c>
      <c r="G48" s="88" t="s">
        <v>105</v>
      </c>
      <c r="H48" s="88"/>
      <c r="I48" s="81">
        <f>COUNTIF($C$7:$C$46,"ช")</f>
        <v>29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10</v>
      </c>
      <c r="P48" s="87"/>
      <c r="Q48" s="124" t="s">
        <v>106</v>
      </c>
      <c r="X48" s="87"/>
      <c r="Y48" s="87"/>
    </row>
    <row r="49" spans="1:25" s="31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25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0"/>
      <c r="S50" s="90"/>
      <c r="T50" s="90"/>
      <c r="U50" s="90"/>
      <c r="V50" s="90"/>
      <c r="W50" s="90"/>
      <c r="X50" s="90"/>
      <c r="Y50" s="90"/>
    </row>
    <row r="51" spans="1:25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7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0"/>
      <c r="S51" s="90"/>
      <c r="T51" s="90"/>
      <c r="U51" s="90"/>
      <c r="V51" s="90"/>
      <c r="W51" s="90"/>
      <c r="X51" s="90"/>
      <c r="Y51" s="90"/>
    </row>
    <row r="52" spans="1:25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9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0"/>
      <c r="S52" s="90"/>
      <c r="T52" s="90"/>
      <c r="U52" s="90"/>
      <c r="V52" s="90"/>
      <c r="W52" s="90"/>
      <c r="X52" s="90"/>
      <c r="Y52" s="90"/>
    </row>
    <row r="53" spans="1:25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7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0"/>
      <c r="S53" s="90"/>
      <c r="T53" s="90"/>
      <c r="U53" s="90"/>
      <c r="V53" s="90"/>
      <c r="W53" s="90"/>
      <c r="X53" s="90"/>
      <c r="Y53" s="90"/>
    </row>
    <row r="54" spans="1:25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0"/>
      <c r="S54" s="90"/>
      <c r="T54" s="90"/>
      <c r="U54" s="90"/>
      <c r="V54" s="90"/>
      <c r="W54" s="90"/>
      <c r="X54" s="90"/>
      <c r="Y54" s="90"/>
    </row>
    <row r="55" spans="1:25" ht="15" hidden="1" customHeight="1" x14ac:dyDescent="0.5">
      <c r="A55" s="91"/>
      <c r="B55" s="92"/>
      <c r="C55" s="91"/>
      <c r="D55" s="93" t="s">
        <v>108</v>
      </c>
      <c r="E55" s="93">
        <f>SUM(E50:E54)</f>
        <v>39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0"/>
      <c r="S55" s="90"/>
      <c r="T55" s="90"/>
      <c r="U55" s="90"/>
      <c r="V55" s="90"/>
      <c r="W55" s="90"/>
      <c r="X55" s="90"/>
      <c r="Y55" s="90"/>
    </row>
    <row r="56" spans="1:25" ht="15" customHeight="1" x14ac:dyDescent="0.5">
      <c r="A56" s="94"/>
      <c r="B56" s="95"/>
      <c r="C56" s="96"/>
      <c r="D56" s="97"/>
      <c r="E56" s="97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1:25" ht="15" customHeight="1" x14ac:dyDescent="0.5">
      <c r="A57" s="94"/>
      <c r="B57" s="95"/>
      <c r="C57" s="96"/>
      <c r="D57" s="97"/>
      <c r="E57" s="97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1:25" ht="15" customHeight="1" x14ac:dyDescent="0.5">
      <c r="A58" s="94"/>
      <c r="B58" s="95"/>
      <c r="C58" s="98"/>
      <c r="D58" s="99"/>
      <c r="E58" s="99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1:25" ht="15" customHeight="1" x14ac:dyDescent="0.5">
      <c r="A59" s="94"/>
      <c r="B59" s="95"/>
      <c r="C59" s="96"/>
      <c r="D59" s="97"/>
      <c r="E59" s="97"/>
      <c r="F59" s="94"/>
      <c r="G59" s="94"/>
      <c r="H59" s="94"/>
      <c r="I59" s="94"/>
      <c r="J59" s="94"/>
    </row>
    <row r="60" spans="1:25" ht="15" customHeight="1" x14ac:dyDescent="0.5">
      <c r="A60" s="94"/>
      <c r="B60" s="95"/>
      <c r="C60" s="96"/>
      <c r="D60" s="97"/>
      <c r="E60" s="97"/>
      <c r="F60" s="94"/>
      <c r="G60" s="94"/>
      <c r="H60" s="94"/>
      <c r="I60" s="94"/>
      <c r="J60" s="94"/>
    </row>
    <row r="61" spans="1:25" ht="15" customHeight="1" x14ac:dyDescent="0.5">
      <c r="A61" s="94"/>
      <c r="B61" s="95"/>
      <c r="C61" s="96"/>
      <c r="D61" s="97"/>
      <c r="E61" s="97"/>
      <c r="F61" s="94"/>
      <c r="G61" s="94"/>
      <c r="H61" s="94"/>
      <c r="I61" s="94"/>
      <c r="J61" s="9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52"/>
  <sheetViews>
    <sheetView zoomScale="120" zoomScaleNormal="120" workbookViewId="0">
      <selection activeCell="AC21" sqref="AC21"/>
    </sheetView>
  </sheetViews>
  <sheetFormatPr defaultColWidth="9.140625" defaultRowHeight="15" customHeight="1" x14ac:dyDescent="0.5"/>
  <cols>
    <col min="1" max="1" width="3.5703125" style="32" customWidth="1"/>
    <col min="2" max="2" width="8.85546875" style="33" customWidth="1"/>
    <col min="3" max="3" width="3.140625" style="34" customWidth="1"/>
    <col min="4" max="4" width="9.42578125" style="35" customWidth="1"/>
    <col min="5" max="5" width="10" style="35" customWidth="1"/>
    <col min="6" max="6" width="9.42578125" style="32" customWidth="1"/>
    <col min="7" max="7" width="5.7109375" style="32" customWidth="1"/>
    <col min="8" max="8" width="6.28515625" style="32" customWidth="1"/>
    <col min="9" max="24" width="3" style="32" customWidth="1"/>
    <col min="25" max="25" width="4.7109375" style="32" customWidth="1"/>
    <col min="26" max="16384" width="9.140625" style="32"/>
  </cols>
  <sheetData>
    <row r="1" spans="1:38" s="28" customFormat="1" ht="18" customHeight="1" x14ac:dyDescent="0.5">
      <c r="B1" s="36" t="s">
        <v>995</v>
      </c>
      <c r="C1" s="37"/>
      <c r="D1" s="38"/>
      <c r="E1" s="39" t="str">
        <f>'4-1'!E1</f>
        <v>ภาคเรียนที่ 1  ปีการศึกษา 2567</v>
      </c>
      <c r="F1" s="40"/>
      <c r="K1" s="28" t="s">
        <v>2</v>
      </c>
      <c r="P1" s="28" t="str">
        <f>'ยอด ม.4'!B30</f>
        <v>***พักการเรียน</v>
      </c>
    </row>
    <row r="2" spans="1:38" s="28" customFormat="1" ht="18" customHeight="1" x14ac:dyDescent="0.5">
      <c r="B2" s="41" t="s">
        <v>3</v>
      </c>
      <c r="C2" s="37"/>
      <c r="D2" s="38"/>
      <c r="E2" s="39" t="s">
        <v>996</v>
      </c>
      <c r="K2" s="28" t="s">
        <v>5</v>
      </c>
      <c r="P2" s="28" t="str">
        <f>'ยอด ม.4'!B31</f>
        <v>***นักเรียนแลกเปลี่ยน</v>
      </c>
    </row>
    <row r="3" spans="1:38" s="29" customFormat="1" ht="17.25" customHeight="1" x14ac:dyDescent="0.5">
      <c r="A3" s="42" t="s">
        <v>997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38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126"/>
      <c r="V4" s="686"/>
      <c r="W4" s="686"/>
      <c r="X4" s="127"/>
    </row>
    <row r="5" spans="1:38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9" t="s">
        <v>998</v>
      </c>
      <c r="G5" s="698" t="s">
        <v>15</v>
      </c>
      <c r="H5" s="43" t="s">
        <v>999</v>
      </c>
      <c r="I5" s="100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129"/>
    </row>
    <row r="6" spans="1:38" s="30" customFormat="1" ht="18" customHeight="1" x14ac:dyDescent="0.5">
      <c r="A6" s="688"/>
      <c r="B6" s="690"/>
      <c r="C6" s="692"/>
      <c r="D6" s="694"/>
      <c r="E6" s="696"/>
      <c r="F6" s="690"/>
      <c r="G6" s="699"/>
      <c r="H6" s="44" t="s">
        <v>1000</v>
      </c>
      <c r="I6" s="103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131"/>
    </row>
    <row r="7" spans="1:38" s="31" customFormat="1" ht="15.75" customHeight="1" x14ac:dyDescent="0.5">
      <c r="A7" s="45">
        <v>1</v>
      </c>
      <c r="B7" s="46"/>
      <c r="C7" s="47"/>
      <c r="D7" s="48"/>
      <c r="E7" s="49"/>
      <c r="F7" s="50"/>
      <c r="G7" s="51"/>
      <c r="H7" s="52"/>
      <c r="I7" s="106"/>
      <c r="J7" s="107"/>
      <c r="K7" s="108"/>
      <c r="L7" s="108"/>
      <c r="M7" s="108"/>
      <c r="N7" s="108"/>
      <c r="O7" s="109"/>
      <c r="P7" s="109"/>
      <c r="Q7" s="109"/>
      <c r="R7" s="109"/>
      <c r="S7" s="109"/>
      <c r="T7" s="109"/>
      <c r="U7" s="109"/>
      <c r="V7" s="109"/>
      <c r="W7" s="132"/>
      <c r="X7" s="133"/>
    </row>
    <row r="8" spans="1:38" s="31" customFormat="1" ht="16.149999999999999" customHeight="1" x14ac:dyDescent="0.5">
      <c r="A8" s="53">
        <v>2</v>
      </c>
      <c r="B8" s="54"/>
      <c r="C8" s="55"/>
      <c r="D8" s="56"/>
      <c r="E8" s="57"/>
      <c r="F8" s="58"/>
      <c r="G8" s="59"/>
      <c r="H8" s="53"/>
      <c r="I8" s="110"/>
      <c r="J8" s="111"/>
      <c r="K8" s="112"/>
      <c r="L8" s="112"/>
      <c r="M8" s="112"/>
      <c r="N8" s="112"/>
      <c r="O8" s="113"/>
      <c r="P8" s="113"/>
      <c r="Q8" s="113"/>
      <c r="R8" s="113"/>
      <c r="S8" s="113"/>
      <c r="T8" s="113"/>
      <c r="U8" s="113"/>
      <c r="V8" s="113"/>
      <c r="W8" s="134"/>
      <c r="X8" s="135"/>
    </row>
    <row r="9" spans="1:38" s="31" customFormat="1" ht="16.149999999999999" customHeight="1" x14ac:dyDescent="0.5">
      <c r="A9" s="53">
        <v>3</v>
      </c>
      <c r="B9" s="60"/>
      <c r="C9" s="55"/>
      <c r="D9" s="61"/>
      <c r="E9" s="62"/>
      <c r="F9" s="63"/>
      <c r="G9" s="59"/>
      <c r="H9" s="53"/>
      <c r="I9" s="110"/>
      <c r="J9" s="112"/>
      <c r="K9" s="112"/>
      <c r="L9" s="112"/>
      <c r="M9" s="112"/>
      <c r="N9" s="112"/>
      <c r="O9" s="113"/>
      <c r="P9" s="113"/>
      <c r="Q9" s="113"/>
      <c r="R9" s="113"/>
      <c r="S9" s="113"/>
      <c r="T9" s="113"/>
      <c r="U9" s="113"/>
      <c r="V9" s="113"/>
      <c r="W9" s="134"/>
      <c r="X9" s="135"/>
    </row>
    <row r="10" spans="1:38" s="31" customFormat="1" ht="16.149999999999999" customHeight="1" x14ac:dyDescent="0.5">
      <c r="A10" s="53">
        <v>4</v>
      </c>
      <c r="B10" s="60"/>
      <c r="C10" s="55"/>
      <c r="D10" s="61"/>
      <c r="E10" s="62"/>
      <c r="F10" s="63"/>
      <c r="G10" s="59"/>
      <c r="H10" s="53"/>
      <c r="I10" s="110"/>
      <c r="J10" s="112"/>
      <c r="K10" s="112"/>
      <c r="L10" s="112"/>
      <c r="M10" s="112"/>
      <c r="N10" s="112"/>
      <c r="O10" s="113"/>
      <c r="P10" s="113"/>
      <c r="Q10" s="113"/>
      <c r="R10" s="113"/>
      <c r="S10" s="113"/>
      <c r="T10" s="113"/>
      <c r="U10" s="113"/>
      <c r="V10" s="113"/>
      <c r="W10" s="134"/>
      <c r="X10" s="135"/>
      <c r="AA10" s="142"/>
      <c r="AI10" s="143"/>
      <c r="AK10" s="143"/>
      <c r="AL10" s="144"/>
    </row>
    <row r="11" spans="1:38" s="31" customFormat="1" ht="16.149999999999999" customHeight="1" x14ac:dyDescent="0.5">
      <c r="A11" s="64">
        <v>5</v>
      </c>
      <c r="B11" s="65"/>
      <c r="C11" s="66"/>
      <c r="D11" s="67"/>
      <c r="E11" s="68"/>
      <c r="F11" s="69"/>
      <c r="G11" s="70"/>
      <c r="H11" s="64"/>
      <c r="I11" s="114"/>
      <c r="J11" s="115"/>
      <c r="K11" s="115"/>
      <c r="L11" s="115"/>
      <c r="M11" s="115"/>
      <c r="N11" s="115"/>
      <c r="O11" s="116"/>
      <c r="P11" s="116"/>
      <c r="Q11" s="116"/>
      <c r="R11" s="116"/>
      <c r="S11" s="116"/>
      <c r="T11" s="116"/>
      <c r="U11" s="116"/>
      <c r="V11" s="116"/>
      <c r="W11" s="136"/>
      <c r="X11" s="137"/>
      <c r="AA11" s="142"/>
      <c r="AI11" s="143"/>
      <c r="AK11" s="143"/>
      <c r="AL11" s="144"/>
    </row>
    <row r="12" spans="1:38" s="31" customFormat="1" ht="16.149999999999999" customHeight="1" x14ac:dyDescent="0.5">
      <c r="A12" s="45">
        <v>6</v>
      </c>
      <c r="B12" s="46"/>
      <c r="C12" s="47"/>
      <c r="D12" s="48"/>
      <c r="E12" s="49"/>
      <c r="F12" s="50"/>
      <c r="G12" s="51"/>
      <c r="H12" s="52"/>
      <c r="I12" s="106"/>
      <c r="J12" s="108"/>
      <c r="K12" s="108"/>
      <c r="L12" s="108"/>
      <c r="M12" s="108"/>
      <c r="N12" s="108"/>
      <c r="O12" s="109"/>
      <c r="P12" s="109"/>
      <c r="Q12" s="109"/>
      <c r="R12" s="109"/>
      <c r="S12" s="109"/>
      <c r="T12" s="109"/>
      <c r="U12" s="109"/>
      <c r="V12" s="109"/>
      <c r="W12" s="132"/>
      <c r="X12" s="133"/>
      <c r="AA12" s="142"/>
      <c r="AI12" s="143"/>
      <c r="AK12" s="143"/>
      <c r="AL12" s="144"/>
    </row>
    <row r="13" spans="1:38" s="31" customFormat="1" ht="16.149999999999999" customHeight="1" x14ac:dyDescent="0.5">
      <c r="A13" s="53">
        <v>7</v>
      </c>
      <c r="B13" s="60"/>
      <c r="C13" s="55"/>
      <c r="D13" s="61"/>
      <c r="E13" s="62"/>
      <c r="F13" s="63"/>
      <c r="G13" s="59"/>
      <c r="H13" s="53"/>
      <c r="I13" s="110"/>
      <c r="J13" s="112"/>
      <c r="K13" s="112"/>
      <c r="L13" s="112"/>
      <c r="M13" s="112"/>
      <c r="N13" s="112"/>
      <c r="O13" s="113"/>
      <c r="P13" s="113"/>
      <c r="Q13" s="113"/>
      <c r="R13" s="113"/>
      <c r="S13" s="113"/>
      <c r="T13" s="113"/>
      <c r="U13" s="113"/>
      <c r="V13" s="113"/>
      <c r="W13" s="134"/>
      <c r="X13" s="135"/>
      <c r="AA13" s="142"/>
      <c r="AI13" s="143"/>
      <c r="AK13" s="143"/>
      <c r="AL13" s="144"/>
    </row>
    <row r="14" spans="1:38" s="31" customFormat="1" ht="16.5" customHeight="1" x14ac:dyDescent="0.5">
      <c r="A14" s="53">
        <v>8</v>
      </c>
      <c r="B14" s="60"/>
      <c r="C14" s="55"/>
      <c r="D14" s="61"/>
      <c r="E14" s="62"/>
      <c r="F14" s="63"/>
      <c r="G14" s="59"/>
      <c r="H14" s="53"/>
      <c r="I14" s="110"/>
      <c r="J14" s="112"/>
      <c r="K14" s="112"/>
      <c r="L14" s="112"/>
      <c r="M14" s="112"/>
      <c r="N14" s="112"/>
      <c r="O14" s="113"/>
      <c r="P14" s="113"/>
      <c r="Q14" s="113"/>
      <c r="R14" s="113"/>
      <c r="S14" s="113"/>
      <c r="T14" s="113"/>
      <c r="U14" s="113"/>
      <c r="V14" s="113"/>
      <c r="W14" s="134"/>
      <c r="X14" s="135"/>
      <c r="AA14" s="142"/>
      <c r="AI14" s="143"/>
      <c r="AK14" s="143"/>
      <c r="AL14" s="144"/>
    </row>
    <row r="15" spans="1:38" s="31" customFormat="1" ht="16.149999999999999" customHeight="1" x14ac:dyDescent="0.5">
      <c r="A15" s="53">
        <v>9</v>
      </c>
      <c r="B15" s="60"/>
      <c r="C15" s="55"/>
      <c r="D15" s="61"/>
      <c r="E15" s="62"/>
      <c r="F15" s="63"/>
      <c r="G15" s="59"/>
      <c r="H15" s="53"/>
      <c r="I15" s="110"/>
      <c r="J15" s="112"/>
      <c r="K15" s="112"/>
      <c r="L15" s="117"/>
      <c r="M15" s="112"/>
      <c r="N15" s="112"/>
      <c r="O15" s="113"/>
      <c r="P15" s="113"/>
      <c r="Q15" s="113"/>
      <c r="R15" s="113"/>
      <c r="S15" s="113"/>
      <c r="T15" s="113"/>
      <c r="U15" s="113"/>
      <c r="V15" s="113"/>
      <c r="W15" s="134"/>
      <c r="X15" s="135"/>
      <c r="AA15" s="142"/>
      <c r="AI15" s="143"/>
      <c r="AK15" s="143"/>
      <c r="AL15" s="144"/>
    </row>
    <row r="16" spans="1:38" s="31" customFormat="1" ht="16.149999999999999" customHeight="1" x14ac:dyDescent="0.5">
      <c r="A16" s="64">
        <v>10</v>
      </c>
      <c r="B16" s="65"/>
      <c r="C16" s="66"/>
      <c r="D16" s="67"/>
      <c r="E16" s="68"/>
      <c r="F16" s="69"/>
      <c r="G16" s="70"/>
      <c r="H16" s="64"/>
      <c r="I16" s="114"/>
      <c r="J16" s="115"/>
      <c r="K16" s="115"/>
      <c r="L16" s="115"/>
      <c r="M16" s="115"/>
      <c r="N16" s="115"/>
      <c r="O16" s="116"/>
      <c r="P16" s="116"/>
      <c r="Q16" s="116"/>
      <c r="R16" s="116"/>
      <c r="S16" s="116"/>
      <c r="T16" s="116"/>
      <c r="U16" s="116"/>
      <c r="V16" s="116"/>
      <c r="W16" s="136"/>
      <c r="X16" s="137"/>
      <c r="AA16" s="142"/>
      <c r="AI16" s="143"/>
      <c r="AK16" s="143"/>
      <c r="AL16" s="144"/>
    </row>
    <row r="17" spans="1:38" s="31" customFormat="1" ht="16.149999999999999" customHeight="1" x14ac:dyDescent="0.5">
      <c r="A17" s="45">
        <v>11</v>
      </c>
      <c r="B17" s="71"/>
      <c r="C17" s="47"/>
      <c r="D17" s="48"/>
      <c r="E17" s="49"/>
      <c r="F17" s="50"/>
      <c r="G17" s="51"/>
      <c r="H17" s="52"/>
      <c r="I17" s="106"/>
      <c r="J17" s="108"/>
      <c r="K17" s="108"/>
      <c r="L17" s="118"/>
      <c r="M17" s="118"/>
      <c r="N17" s="118"/>
      <c r="O17" s="109"/>
      <c r="P17" s="109"/>
      <c r="Q17" s="109"/>
      <c r="R17" s="109"/>
      <c r="S17" s="109"/>
      <c r="T17" s="109"/>
      <c r="U17" s="109"/>
      <c r="V17" s="109"/>
      <c r="W17" s="132"/>
      <c r="X17" s="133"/>
      <c r="AA17" s="142"/>
      <c r="AI17" s="143"/>
      <c r="AK17" s="143"/>
      <c r="AL17" s="144"/>
    </row>
    <row r="18" spans="1:38" s="31" customFormat="1" ht="16.149999999999999" customHeight="1" x14ac:dyDescent="0.5">
      <c r="A18" s="53">
        <v>12</v>
      </c>
      <c r="B18" s="72"/>
      <c r="C18" s="55"/>
      <c r="D18" s="61"/>
      <c r="E18" s="62"/>
      <c r="F18" s="63"/>
      <c r="G18" s="59"/>
      <c r="H18" s="53"/>
      <c r="I18" s="110"/>
      <c r="J18" s="112"/>
      <c r="K18" s="112"/>
      <c r="L18" s="119"/>
      <c r="M18" s="119"/>
      <c r="N18" s="119"/>
      <c r="O18" s="113"/>
      <c r="P18" s="113"/>
      <c r="Q18" s="113"/>
      <c r="R18" s="113"/>
      <c r="S18" s="113"/>
      <c r="T18" s="113"/>
      <c r="U18" s="113"/>
      <c r="V18" s="113"/>
      <c r="W18" s="134"/>
      <c r="X18" s="135"/>
      <c r="AA18" s="142"/>
      <c r="AI18" s="143"/>
      <c r="AK18" s="143"/>
      <c r="AL18" s="144"/>
    </row>
    <row r="19" spans="1:38" s="31" customFormat="1" ht="16.149999999999999" customHeight="1" x14ac:dyDescent="0.5">
      <c r="A19" s="53">
        <v>13</v>
      </c>
      <c r="B19" s="72"/>
      <c r="C19" s="55"/>
      <c r="D19" s="73"/>
      <c r="E19" s="62"/>
      <c r="F19" s="63"/>
      <c r="G19" s="59"/>
      <c r="H19" s="53"/>
      <c r="I19" s="110"/>
      <c r="J19" s="112"/>
      <c r="K19" s="112"/>
      <c r="L19" s="112"/>
      <c r="M19" s="112"/>
      <c r="N19" s="112"/>
      <c r="O19" s="113"/>
      <c r="P19" s="113"/>
      <c r="Q19" s="113"/>
      <c r="R19" s="113"/>
      <c r="S19" s="113"/>
      <c r="T19" s="113"/>
      <c r="U19" s="113"/>
      <c r="V19" s="113"/>
      <c r="W19" s="134"/>
      <c r="X19" s="135"/>
      <c r="AA19" s="142"/>
      <c r="AI19" s="143"/>
      <c r="AK19" s="143"/>
      <c r="AL19" s="144"/>
    </row>
    <row r="20" spans="1:38" s="31" customFormat="1" ht="16.149999999999999" customHeight="1" x14ac:dyDescent="0.5">
      <c r="A20" s="53">
        <v>14</v>
      </c>
      <c r="B20" s="72"/>
      <c r="C20" s="55"/>
      <c r="D20" s="61"/>
      <c r="E20" s="62"/>
      <c r="F20" s="63"/>
      <c r="G20" s="59"/>
      <c r="H20" s="53"/>
      <c r="I20" s="110"/>
      <c r="J20" s="112"/>
      <c r="K20" s="112"/>
      <c r="L20" s="112"/>
      <c r="M20" s="112"/>
      <c r="N20" s="112"/>
      <c r="O20" s="113"/>
      <c r="P20" s="113"/>
      <c r="Q20" s="113"/>
      <c r="R20" s="113"/>
      <c r="S20" s="113"/>
      <c r="T20" s="113"/>
      <c r="U20" s="113"/>
      <c r="V20" s="113"/>
      <c r="W20" s="134"/>
      <c r="X20" s="135"/>
      <c r="AA20" s="142"/>
      <c r="AI20" s="143"/>
      <c r="AK20" s="143"/>
      <c r="AL20" s="144"/>
    </row>
    <row r="21" spans="1:38" s="31" customFormat="1" ht="16.149999999999999" customHeight="1" x14ac:dyDescent="0.5">
      <c r="A21" s="64">
        <v>15</v>
      </c>
      <c r="B21" s="65"/>
      <c r="C21" s="66"/>
      <c r="D21" s="67"/>
      <c r="E21" s="68"/>
      <c r="F21" s="69"/>
      <c r="G21" s="70"/>
      <c r="H21" s="64"/>
      <c r="I21" s="114"/>
      <c r="J21" s="115"/>
      <c r="K21" s="115"/>
      <c r="L21" s="115"/>
      <c r="M21" s="115"/>
      <c r="N21" s="115"/>
      <c r="O21" s="116"/>
      <c r="P21" s="116"/>
      <c r="Q21" s="116"/>
      <c r="R21" s="116"/>
      <c r="S21" s="116"/>
      <c r="T21" s="116"/>
      <c r="U21" s="116"/>
      <c r="V21" s="116"/>
      <c r="W21" s="136"/>
      <c r="X21" s="137"/>
      <c r="AA21" s="142"/>
      <c r="AI21" s="143"/>
      <c r="AK21" s="143"/>
      <c r="AL21" s="144"/>
    </row>
    <row r="22" spans="1:38" s="31" customFormat="1" ht="16.149999999999999" customHeight="1" x14ac:dyDescent="0.5">
      <c r="A22" s="45">
        <v>16</v>
      </c>
      <c r="B22" s="46"/>
      <c r="C22" s="47"/>
      <c r="D22" s="48"/>
      <c r="E22" s="49"/>
      <c r="F22" s="50"/>
      <c r="G22" s="51"/>
      <c r="H22" s="52"/>
      <c r="I22" s="106"/>
      <c r="J22" s="108"/>
      <c r="K22" s="108"/>
      <c r="L22" s="118"/>
      <c r="M22" s="118"/>
      <c r="N22" s="118"/>
      <c r="O22" s="109"/>
      <c r="P22" s="109"/>
      <c r="Q22" s="109"/>
      <c r="R22" s="109"/>
      <c r="S22" s="109"/>
      <c r="T22" s="109"/>
      <c r="U22" s="109"/>
      <c r="V22" s="109"/>
      <c r="W22" s="132"/>
      <c r="X22" s="133"/>
      <c r="AA22" s="142"/>
      <c r="AI22" s="143"/>
      <c r="AK22" s="143"/>
      <c r="AL22" s="144"/>
    </row>
    <row r="23" spans="1:38" s="31" customFormat="1" ht="16.149999999999999" customHeight="1" x14ac:dyDescent="0.5">
      <c r="A23" s="53">
        <v>17</v>
      </c>
      <c r="B23" s="60"/>
      <c r="C23" s="55"/>
      <c r="D23" s="61"/>
      <c r="E23" s="62"/>
      <c r="F23" s="63"/>
      <c r="G23" s="59"/>
      <c r="H23" s="53"/>
      <c r="I23" s="110"/>
      <c r="J23" s="112"/>
      <c r="K23" s="112"/>
      <c r="L23" s="119"/>
      <c r="M23" s="119"/>
      <c r="N23" s="119"/>
      <c r="O23" s="113"/>
      <c r="P23" s="113"/>
      <c r="Q23" s="113"/>
      <c r="R23" s="113"/>
      <c r="S23" s="113"/>
      <c r="T23" s="113"/>
      <c r="U23" s="113"/>
      <c r="V23" s="113"/>
      <c r="W23" s="134"/>
      <c r="X23" s="135"/>
      <c r="AA23" s="142"/>
      <c r="AI23" s="143"/>
      <c r="AK23" s="143"/>
      <c r="AL23" s="144"/>
    </row>
    <row r="24" spans="1:38" s="31" customFormat="1" ht="16.149999999999999" customHeight="1" x14ac:dyDescent="0.5">
      <c r="A24" s="53">
        <v>18</v>
      </c>
      <c r="B24" s="60"/>
      <c r="C24" s="55"/>
      <c r="D24" s="61"/>
      <c r="E24" s="62"/>
      <c r="F24" s="63"/>
      <c r="G24" s="59"/>
      <c r="H24" s="53"/>
      <c r="I24" s="110"/>
      <c r="J24" s="112"/>
      <c r="K24" s="112"/>
      <c r="L24" s="112"/>
      <c r="M24" s="112"/>
      <c r="N24" s="112"/>
      <c r="O24" s="113"/>
      <c r="P24" s="113"/>
      <c r="Q24" s="113"/>
      <c r="R24" s="113"/>
      <c r="S24" s="113"/>
      <c r="T24" s="113"/>
      <c r="U24" s="113"/>
      <c r="V24" s="113"/>
      <c r="W24" s="134"/>
      <c r="X24" s="135"/>
      <c r="AA24" s="142"/>
      <c r="AI24" s="143"/>
      <c r="AK24" s="143"/>
      <c r="AL24" s="144"/>
    </row>
    <row r="25" spans="1:38" s="31" customFormat="1" ht="16.149999999999999" customHeight="1" x14ac:dyDescent="0.5">
      <c r="A25" s="53">
        <v>19</v>
      </c>
      <c r="B25" s="60"/>
      <c r="C25" s="55"/>
      <c r="D25" s="61"/>
      <c r="E25" s="62"/>
      <c r="F25" s="63"/>
      <c r="G25" s="59"/>
      <c r="H25" s="53"/>
      <c r="I25" s="110"/>
      <c r="J25" s="112"/>
      <c r="K25" s="112"/>
      <c r="L25" s="112"/>
      <c r="M25" s="112"/>
      <c r="N25" s="112"/>
      <c r="O25" s="113"/>
      <c r="P25" s="113"/>
      <c r="Q25" s="113"/>
      <c r="R25" s="113"/>
      <c r="S25" s="113"/>
      <c r="T25" s="113"/>
      <c r="U25" s="113"/>
      <c r="V25" s="113"/>
      <c r="W25" s="134"/>
      <c r="X25" s="135"/>
      <c r="AA25" s="142"/>
      <c r="AI25" s="143"/>
      <c r="AK25" s="143"/>
      <c r="AL25" s="144"/>
    </row>
    <row r="26" spans="1:38" s="31" customFormat="1" ht="15.95" customHeight="1" x14ac:dyDescent="0.5">
      <c r="A26" s="64">
        <v>20</v>
      </c>
      <c r="B26" s="65"/>
      <c r="C26" s="66"/>
      <c r="D26" s="67"/>
      <c r="E26" s="68"/>
      <c r="F26" s="69"/>
      <c r="G26" s="70"/>
      <c r="H26" s="64"/>
      <c r="I26" s="114"/>
      <c r="J26" s="115"/>
      <c r="K26" s="115"/>
      <c r="L26" s="115"/>
      <c r="M26" s="115"/>
      <c r="N26" s="115"/>
      <c r="O26" s="116"/>
      <c r="P26" s="116"/>
      <c r="Q26" s="116"/>
      <c r="R26" s="116"/>
      <c r="S26" s="116"/>
      <c r="T26" s="116"/>
      <c r="U26" s="116"/>
      <c r="V26" s="116"/>
      <c r="W26" s="136"/>
      <c r="X26" s="137"/>
      <c r="AA26" s="142"/>
      <c r="AI26" s="143"/>
      <c r="AK26" s="143"/>
      <c r="AL26" s="144"/>
    </row>
    <row r="27" spans="1:38" s="31" customFormat="1" ht="16.5" customHeight="1" x14ac:dyDescent="0.5">
      <c r="A27" s="45">
        <v>21</v>
      </c>
      <c r="B27" s="46"/>
      <c r="C27" s="74"/>
      <c r="D27" s="75"/>
      <c r="E27" s="76"/>
      <c r="F27" s="50"/>
      <c r="G27" s="77"/>
      <c r="H27" s="78"/>
      <c r="I27" s="120"/>
      <c r="J27" s="121"/>
      <c r="K27" s="121"/>
      <c r="L27" s="122"/>
      <c r="M27" s="122"/>
      <c r="N27" s="122"/>
      <c r="O27" s="123"/>
      <c r="P27" s="123"/>
      <c r="Q27" s="123"/>
      <c r="R27" s="123"/>
      <c r="S27" s="123"/>
      <c r="T27" s="123"/>
      <c r="U27" s="123"/>
      <c r="V27" s="123"/>
      <c r="W27" s="138"/>
      <c r="X27" s="133"/>
      <c r="AA27" s="142"/>
      <c r="AI27" s="143"/>
      <c r="AK27" s="143"/>
      <c r="AL27" s="144"/>
    </row>
    <row r="28" spans="1:38" s="31" customFormat="1" ht="16.149999999999999" customHeight="1" x14ac:dyDescent="0.5">
      <c r="A28" s="53">
        <v>22</v>
      </c>
      <c r="B28" s="60"/>
      <c r="C28" s="79"/>
      <c r="D28" s="61"/>
      <c r="E28" s="62"/>
      <c r="F28" s="63"/>
      <c r="G28" s="59"/>
      <c r="H28" s="53"/>
      <c r="I28" s="110"/>
      <c r="J28" s="112"/>
      <c r="K28" s="112"/>
      <c r="L28" s="112"/>
      <c r="M28" s="112"/>
      <c r="N28" s="112"/>
      <c r="O28" s="113"/>
      <c r="P28" s="113"/>
      <c r="Q28" s="113"/>
      <c r="R28" s="113"/>
      <c r="S28" s="113"/>
      <c r="T28" s="113"/>
      <c r="U28" s="113"/>
      <c r="V28" s="113"/>
      <c r="W28" s="134"/>
      <c r="X28" s="135"/>
    </row>
    <row r="29" spans="1:38" s="31" customFormat="1" ht="16.5" customHeight="1" x14ac:dyDescent="0.5">
      <c r="A29" s="53">
        <v>23</v>
      </c>
      <c r="B29" s="60"/>
      <c r="C29" s="55"/>
      <c r="D29" s="56"/>
      <c r="E29" s="57"/>
      <c r="F29" s="63"/>
      <c r="G29" s="59"/>
      <c r="H29" s="53"/>
      <c r="I29" s="110"/>
      <c r="J29" s="112"/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34"/>
      <c r="X29" s="135"/>
    </row>
    <row r="30" spans="1:38" s="31" customFormat="1" ht="16.149999999999999" customHeight="1" x14ac:dyDescent="0.5">
      <c r="A30" s="53">
        <v>24</v>
      </c>
      <c r="B30" s="60"/>
      <c r="C30" s="55"/>
      <c r="D30" s="61"/>
      <c r="E30" s="62"/>
      <c r="F30" s="63"/>
      <c r="G30" s="59"/>
      <c r="H30" s="53"/>
      <c r="I30" s="110"/>
      <c r="J30" s="112"/>
      <c r="K30" s="112"/>
      <c r="L30" s="112"/>
      <c r="M30" s="112"/>
      <c r="N30" s="112"/>
      <c r="O30" s="113"/>
      <c r="P30" s="113"/>
      <c r="Q30" s="113"/>
      <c r="R30" s="113"/>
      <c r="S30" s="113"/>
      <c r="T30" s="113"/>
      <c r="U30" s="113"/>
      <c r="V30" s="113"/>
      <c r="W30" s="134"/>
      <c r="X30" s="135"/>
      <c r="AA30" s="142"/>
      <c r="AI30" s="143"/>
      <c r="AK30" s="143"/>
      <c r="AL30" s="144"/>
    </row>
    <row r="31" spans="1:38" s="31" customFormat="1" ht="15.95" customHeight="1" x14ac:dyDescent="0.5">
      <c r="A31" s="64">
        <v>25</v>
      </c>
      <c r="B31" s="65"/>
      <c r="C31" s="66"/>
      <c r="D31" s="67"/>
      <c r="E31" s="68"/>
      <c r="F31" s="69"/>
      <c r="G31" s="70"/>
      <c r="H31" s="64"/>
      <c r="I31" s="114"/>
      <c r="J31" s="115"/>
      <c r="K31" s="115"/>
      <c r="L31" s="115"/>
      <c r="M31" s="115"/>
      <c r="N31" s="115"/>
      <c r="O31" s="116"/>
      <c r="P31" s="116"/>
      <c r="Q31" s="116"/>
      <c r="R31" s="116"/>
      <c r="S31" s="116"/>
      <c r="T31" s="116"/>
      <c r="U31" s="116"/>
      <c r="V31" s="116"/>
      <c r="W31" s="136"/>
      <c r="X31" s="139"/>
      <c r="AA31" s="142"/>
      <c r="AI31" s="143"/>
      <c r="AK31" s="143"/>
      <c r="AL31" s="144"/>
    </row>
    <row r="32" spans="1:38" s="31" customFormat="1" ht="16.149999999999999" customHeight="1" x14ac:dyDescent="0.5">
      <c r="A32" s="45">
        <v>26</v>
      </c>
      <c r="B32" s="46"/>
      <c r="C32" s="47"/>
      <c r="D32" s="48"/>
      <c r="E32" s="49"/>
      <c r="F32" s="50"/>
      <c r="G32" s="51"/>
      <c r="H32" s="52"/>
      <c r="I32" s="106"/>
      <c r="J32" s="108"/>
      <c r="K32" s="108"/>
      <c r="L32" s="118"/>
      <c r="M32" s="118"/>
      <c r="N32" s="118"/>
      <c r="O32" s="109"/>
      <c r="P32" s="109"/>
      <c r="Q32" s="109"/>
      <c r="R32" s="109"/>
      <c r="S32" s="109"/>
      <c r="T32" s="109"/>
      <c r="U32" s="109"/>
      <c r="V32" s="109"/>
      <c r="W32" s="132"/>
      <c r="X32" s="133"/>
      <c r="AA32" s="142"/>
      <c r="AI32" s="143"/>
      <c r="AK32" s="143"/>
      <c r="AL32" s="144"/>
    </row>
    <row r="33" spans="1:38" s="31" customFormat="1" ht="16.149999999999999" customHeight="1" x14ac:dyDescent="0.5">
      <c r="A33" s="53">
        <v>27</v>
      </c>
      <c r="B33" s="60"/>
      <c r="C33" s="55"/>
      <c r="D33" s="61"/>
      <c r="E33" s="62"/>
      <c r="F33" s="63"/>
      <c r="G33" s="59"/>
      <c r="H33" s="53"/>
      <c r="I33" s="110"/>
      <c r="J33" s="112"/>
      <c r="K33" s="112"/>
      <c r="L33" s="112"/>
      <c r="M33" s="112"/>
      <c r="N33" s="112"/>
      <c r="O33" s="113"/>
      <c r="P33" s="113"/>
      <c r="Q33" s="113"/>
      <c r="R33" s="113"/>
      <c r="S33" s="113"/>
      <c r="T33" s="113"/>
      <c r="U33" s="113"/>
      <c r="V33" s="113"/>
      <c r="W33" s="134"/>
      <c r="X33" s="135"/>
      <c r="AA33" s="142"/>
      <c r="AI33" s="143"/>
      <c r="AK33" s="143"/>
      <c r="AL33" s="144"/>
    </row>
    <row r="34" spans="1:38" s="31" customFormat="1" ht="16.149999999999999" customHeight="1" x14ac:dyDescent="0.5">
      <c r="A34" s="53">
        <v>28</v>
      </c>
      <c r="B34" s="60"/>
      <c r="C34" s="55"/>
      <c r="D34" s="61"/>
      <c r="E34" s="62"/>
      <c r="F34" s="63"/>
      <c r="G34" s="59"/>
      <c r="H34" s="53"/>
      <c r="I34" s="110"/>
      <c r="J34" s="112"/>
      <c r="K34" s="112"/>
      <c r="L34" s="112"/>
      <c r="M34" s="112"/>
      <c r="N34" s="112"/>
      <c r="O34" s="113"/>
      <c r="P34" s="113"/>
      <c r="Q34" s="113"/>
      <c r="R34" s="113"/>
      <c r="S34" s="113"/>
      <c r="T34" s="113"/>
      <c r="U34" s="113"/>
      <c r="V34" s="113"/>
      <c r="W34" s="134"/>
      <c r="X34" s="135"/>
      <c r="AA34" s="142"/>
      <c r="AI34" s="143"/>
      <c r="AK34" s="143"/>
      <c r="AL34" s="144"/>
    </row>
    <row r="35" spans="1:38" s="31" customFormat="1" ht="16.149999999999999" customHeight="1" x14ac:dyDescent="0.5">
      <c r="A35" s="53">
        <v>29</v>
      </c>
      <c r="B35" s="72"/>
      <c r="C35" s="55"/>
      <c r="D35" s="61"/>
      <c r="E35" s="62"/>
      <c r="F35" s="63"/>
      <c r="G35" s="59"/>
      <c r="H35" s="53"/>
      <c r="I35" s="110"/>
      <c r="J35" s="112"/>
      <c r="K35" s="112"/>
      <c r="L35" s="112"/>
      <c r="M35" s="112"/>
      <c r="N35" s="112"/>
      <c r="O35" s="113"/>
      <c r="P35" s="113"/>
      <c r="Q35" s="113"/>
      <c r="R35" s="113"/>
      <c r="S35" s="113"/>
      <c r="T35" s="113"/>
      <c r="U35" s="113"/>
      <c r="V35" s="113"/>
      <c r="W35" s="134"/>
      <c r="X35" s="135"/>
      <c r="AA35" s="142"/>
      <c r="AI35" s="143"/>
      <c r="AK35" s="143"/>
      <c r="AL35" s="144"/>
    </row>
    <row r="36" spans="1:38" s="31" customFormat="1" ht="15.95" customHeight="1" x14ac:dyDescent="0.5">
      <c r="A36" s="64">
        <v>30</v>
      </c>
      <c r="B36" s="80"/>
      <c r="C36" s="66"/>
      <c r="D36" s="67"/>
      <c r="E36" s="68"/>
      <c r="F36" s="69"/>
      <c r="G36" s="70"/>
      <c r="H36" s="64"/>
      <c r="I36" s="114"/>
      <c r="J36" s="115"/>
      <c r="K36" s="115"/>
      <c r="L36" s="115"/>
      <c r="M36" s="115"/>
      <c r="N36" s="115"/>
      <c r="O36" s="116"/>
      <c r="P36" s="116"/>
      <c r="Q36" s="116"/>
      <c r="R36" s="116"/>
      <c r="S36" s="116"/>
      <c r="T36" s="116"/>
      <c r="U36" s="116"/>
      <c r="V36" s="116"/>
      <c r="W36" s="136"/>
      <c r="X36" s="137"/>
      <c r="AA36" s="142"/>
      <c r="AI36" s="143"/>
      <c r="AK36" s="143"/>
      <c r="AL36" s="144"/>
    </row>
    <row r="37" spans="1:38" s="31" customFormat="1" ht="6" customHeight="1" x14ac:dyDescent="0.5">
      <c r="A37" s="81"/>
      <c r="B37" s="82"/>
      <c r="C37" s="83"/>
      <c r="D37" s="84"/>
      <c r="E37" s="84"/>
      <c r="F37" s="85"/>
      <c r="G37" s="86"/>
      <c r="H37" s="81"/>
      <c r="I37" s="81"/>
      <c r="J37" s="81"/>
      <c r="K37" s="81"/>
      <c r="L37" s="81"/>
      <c r="M37" s="81"/>
      <c r="N37" s="81"/>
      <c r="O37" s="87"/>
      <c r="P37" s="87"/>
      <c r="Q37" s="87"/>
      <c r="R37" s="87"/>
      <c r="S37" s="87"/>
      <c r="T37" s="87"/>
      <c r="U37" s="87"/>
      <c r="V37" s="87"/>
      <c r="W37" s="140"/>
      <c r="X37" s="141"/>
      <c r="AA37" s="142"/>
      <c r="AI37" s="143"/>
      <c r="AK37" s="143"/>
      <c r="AL37" s="144"/>
    </row>
    <row r="38" spans="1:38" s="31" customFormat="1" ht="16.149999999999999" customHeight="1" x14ac:dyDescent="0.5">
      <c r="A38" s="87"/>
      <c r="B38" s="88" t="s">
        <v>103</v>
      </c>
      <c r="C38" s="81"/>
      <c r="D38" s="81">
        <f>H38+O38</f>
        <v>0</v>
      </c>
      <c r="E38" s="89" t="s">
        <v>104</v>
      </c>
      <c r="F38" s="88"/>
      <c r="G38" s="88" t="s">
        <v>105</v>
      </c>
      <c r="H38" s="81">
        <f>COUNTIF($C$7:$C$36,"ช")</f>
        <v>0</v>
      </c>
      <c r="I38" s="87"/>
      <c r="J38" s="124" t="s">
        <v>106</v>
      </c>
      <c r="K38" s="88"/>
      <c r="L38" s="711" t="s">
        <v>107</v>
      </c>
      <c r="M38" s="711"/>
      <c r="O38" s="81">
        <f>COUNTIF($C$7:$C$36,"ญ")</f>
        <v>0</v>
      </c>
      <c r="P38" s="87"/>
      <c r="Q38" s="124" t="s">
        <v>106</v>
      </c>
      <c r="W38" s="87"/>
      <c r="X38" s="87"/>
    </row>
    <row r="39" spans="1:38" s="31" customFormat="1" ht="17.100000000000001" hidden="1" customHeight="1" x14ac:dyDescent="0.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38" ht="15" hidden="1" customHeight="1" x14ac:dyDescent="0.5">
      <c r="A40" s="90"/>
      <c r="B40" s="91"/>
      <c r="C40" s="92"/>
      <c r="D40" s="93" t="s">
        <v>20</v>
      </c>
      <c r="E40" s="93">
        <f>COUNTIF($G$7:$G$36,"แดง")</f>
        <v>0</v>
      </c>
      <c r="F40" s="94"/>
      <c r="G40" s="94"/>
      <c r="H40" s="94"/>
      <c r="I40" s="94"/>
      <c r="J40" s="94"/>
      <c r="K40" s="94"/>
      <c r="L40" s="91"/>
      <c r="M40" s="91"/>
      <c r="N40" s="91"/>
      <c r="O40" s="91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38" ht="15" hidden="1" customHeight="1" x14ac:dyDescent="0.5">
      <c r="A41" s="90"/>
      <c r="B41" s="91"/>
      <c r="C41" s="92"/>
      <c r="D41" s="93" t="s">
        <v>23</v>
      </c>
      <c r="E41" s="93">
        <f>COUNTIF($G$7:$G$36,"เหลือง")</f>
        <v>0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0"/>
      <c r="Q41" s="90"/>
      <c r="R41" s="90"/>
      <c r="S41" s="90"/>
      <c r="T41" s="90"/>
      <c r="U41" s="90"/>
      <c r="V41" s="90"/>
      <c r="W41" s="90"/>
      <c r="X41" s="90"/>
      <c r="Y41" s="90"/>
    </row>
    <row r="42" spans="1:38" ht="15" hidden="1" customHeight="1" x14ac:dyDescent="0.5">
      <c r="A42" s="90"/>
      <c r="B42" s="91"/>
      <c r="C42" s="92"/>
      <c r="D42" s="93" t="s">
        <v>26</v>
      </c>
      <c r="E42" s="93">
        <f>COUNTIF($G$7:$G$36,"น้ำเงิน")</f>
        <v>0</v>
      </c>
      <c r="F42" s="94"/>
      <c r="G42" s="94"/>
      <c r="H42" s="94"/>
      <c r="I42" s="94"/>
      <c r="J42" s="94"/>
      <c r="K42" s="94"/>
      <c r="L42" s="91"/>
      <c r="M42" s="91"/>
      <c r="N42" s="91"/>
      <c r="O42" s="91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38" ht="15" hidden="1" customHeight="1" x14ac:dyDescent="0.5">
      <c r="A43" s="90"/>
      <c r="B43" s="91"/>
      <c r="C43" s="92"/>
      <c r="D43" s="93" t="s">
        <v>29</v>
      </c>
      <c r="E43" s="93">
        <f>COUNTIF($G$7:$G$36,"ม่วง")</f>
        <v>0</v>
      </c>
      <c r="F43" s="94"/>
      <c r="G43" s="94"/>
      <c r="H43" s="94"/>
      <c r="I43" s="94"/>
      <c r="J43" s="94"/>
      <c r="K43" s="94"/>
      <c r="L43" s="91"/>
      <c r="M43" s="91"/>
      <c r="N43" s="91"/>
      <c r="O43" s="91"/>
      <c r="P43" s="90"/>
      <c r="Q43" s="90"/>
      <c r="R43" s="90"/>
      <c r="S43" s="90"/>
      <c r="T43" s="90"/>
      <c r="U43" s="90"/>
      <c r="V43" s="90"/>
      <c r="W43" s="90"/>
      <c r="X43" s="90"/>
      <c r="Y43" s="90"/>
    </row>
    <row r="44" spans="1:38" ht="15" hidden="1" customHeight="1" x14ac:dyDescent="0.5">
      <c r="A44" s="90"/>
      <c r="B44" s="91"/>
      <c r="C44" s="92"/>
      <c r="D44" s="93" t="s">
        <v>33</v>
      </c>
      <c r="E44" s="93">
        <f>COUNTIF($G$7:$G$36,"ฟ้า")</f>
        <v>0</v>
      </c>
      <c r="F44" s="94"/>
      <c r="G44" s="94"/>
      <c r="H44" s="94"/>
      <c r="I44" s="94"/>
      <c r="J44" s="94"/>
      <c r="K44" s="94"/>
      <c r="L44" s="91"/>
      <c r="M44" s="91"/>
      <c r="N44" s="91"/>
      <c r="O44" s="91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38" ht="15" hidden="1" customHeight="1" x14ac:dyDescent="0.5">
      <c r="A45" s="90"/>
      <c r="B45" s="91"/>
      <c r="C45" s="92"/>
      <c r="D45" s="93" t="s">
        <v>108</v>
      </c>
      <c r="E45" s="93">
        <f>SUM(E40:E44)</f>
        <v>0</v>
      </c>
      <c r="F45" s="94"/>
      <c r="G45" s="94"/>
      <c r="H45" s="94"/>
      <c r="I45" s="94"/>
      <c r="J45" s="94"/>
      <c r="K45" s="94"/>
      <c r="L45" s="91"/>
      <c r="M45" s="91"/>
      <c r="N45" s="91"/>
      <c r="O45" s="91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1:38" ht="15" customHeight="1" x14ac:dyDescent="0.5">
      <c r="B46" s="95"/>
      <c r="C46" s="96"/>
      <c r="D46" s="97"/>
      <c r="E46" s="97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38" ht="15" customHeight="1" x14ac:dyDescent="0.5">
      <c r="B47" s="95"/>
      <c r="C47" s="96"/>
      <c r="D47" s="97"/>
      <c r="E47" s="97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38" ht="15" customHeight="1" x14ac:dyDescent="0.5">
      <c r="B48" s="95"/>
      <c r="C48" s="98"/>
      <c r="D48" s="99"/>
      <c r="E48" s="99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2:15" ht="15" customHeight="1" x14ac:dyDescent="0.5">
      <c r="B49" s="95"/>
      <c r="C49" s="96"/>
      <c r="D49" s="97"/>
      <c r="E49" s="97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2:15" ht="15" customHeight="1" x14ac:dyDescent="0.5">
      <c r="B50" s="95"/>
      <c r="C50" s="96"/>
      <c r="D50" s="97"/>
      <c r="E50" s="97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2:15" ht="15" customHeight="1" x14ac:dyDescent="0.5">
      <c r="B51" s="95"/>
      <c r="C51" s="96"/>
      <c r="D51" s="97"/>
      <c r="E51" s="97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2:15" ht="15" customHeight="1" x14ac:dyDescent="0.5">
      <c r="B52" s="95"/>
      <c r="C52" s="96"/>
      <c r="D52" s="97"/>
      <c r="E52" s="97"/>
      <c r="F52" s="94"/>
      <c r="G52" s="94"/>
      <c r="H52" s="94"/>
      <c r="I52" s="94"/>
      <c r="J52" s="94"/>
    </row>
  </sheetData>
  <mergeCells count="9">
    <mergeCell ref="V4:W4"/>
    <mergeCell ref="L38:M38"/>
    <mergeCell ref="A5:A6"/>
    <mergeCell ref="B5:B6"/>
    <mergeCell ref="C5:C6"/>
    <mergeCell ref="D5:D6"/>
    <mergeCell ref="E5:E6"/>
    <mergeCell ref="F5:F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rgb="FFFF0000"/>
  </sheetPr>
  <dimension ref="A1:P49"/>
  <sheetViews>
    <sheetView topLeftCell="A7" workbookViewId="0">
      <selection activeCell="B28" sqref="B28"/>
    </sheetView>
  </sheetViews>
  <sheetFormatPr defaultColWidth="9.140625" defaultRowHeight="36" x14ac:dyDescent="0.5"/>
  <cols>
    <col min="1" max="1" width="15.85546875" style="3" customWidth="1"/>
    <col min="2" max="2" width="36.5703125" style="4" customWidth="1"/>
    <col min="3" max="5" width="14.28515625" style="3" customWidth="1"/>
    <col min="6" max="6" width="13.5703125" style="3" customWidth="1"/>
    <col min="7" max="7" width="18.5703125" style="3" customWidth="1"/>
    <col min="8" max="8" width="7.28515625" style="3" customWidth="1"/>
    <col min="9" max="9" width="6" style="3" customWidth="1"/>
    <col min="10" max="11" width="9.140625" style="3"/>
    <col min="12" max="12" width="9" style="3" customWidth="1"/>
    <col min="13" max="13" width="9" style="5" customWidth="1"/>
    <col min="14" max="14" width="8.7109375" style="3" customWidth="1"/>
    <col min="15" max="16384" width="9.140625" style="3"/>
  </cols>
  <sheetData>
    <row r="1" spans="1:14" ht="31.15" customHeight="1" x14ac:dyDescent="0.5">
      <c r="A1" s="753" t="s">
        <v>1001</v>
      </c>
      <c r="B1" s="753"/>
      <c r="C1" s="753"/>
      <c r="D1" s="754" t="str">
        <f>'4-1'!E1</f>
        <v>ภาคเรียนที่ 1  ปีการศึกษา 2567</v>
      </c>
      <c r="E1" s="754"/>
      <c r="F1" s="754"/>
      <c r="G1" s="754"/>
      <c r="H1" s="754"/>
      <c r="I1" s="754"/>
    </row>
    <row r="2" spans="1:14" s="1" customFormat="1" ht="21" customHeight="1" x14ac:dyDescent="0.5">
      <c r="A2" s="746" t="s">
        <v>999</v>
      </c>
      <c r="B2" s="778" t="s">
        <v>1002</v>
      </c>
      <c r="C2" s="755" t="s">
        <v>1003</v>
      </c>
      <c r="D2" s="756"/>
      <c r="E2" s="746" t="s">
        <v>108</v>
      </c>
      <c r="F2" s="736" t="s">
        <v>1004</v>
      </c>
      <c r="G2" s="755" t="s">
        <v>1005</v>
      </c>
      <c r="H2" s="757"/>
      <c r="I2" s="758"/>
      <c r="L2" s="4"/>
      <c r="M2" s="21"/>
    </row>
    <row r="3" spans="1:14" s="1" customFormat="1" ht="21" customHeight="1" x14ac:dyDescent="0.5">
      <c r="A3" s="747"/>
      <c r="B3" s="779"/>
      <c r="C3" s="6" t="s">
        <v>105</v>
      </c>
      <c r="D3" s="7" t="s">
        <v>1006</v>
      </c>
      <c r="E3" s="747"/>
      <c r="F3" s="737"/>
      <c r="G3" s="759"/>
      <c r="H3" s="760"/>
      <c r="I3" s="761"/>
      <c r="L3" s="4"/>
      <c r="M3" s="21"/>
    </row>
    <row r="4" spans="1:14" s="2" customFormat="1" ht="18" customHeight="1" x14ac:dyDescent="0.6">
      <c r="A4" s="776" t="s">
        <v>1007</v>
      </c>
      <c r="B4" s="8" t="s">
        <v>1008</v>
      </c>
      <c r="C4" s="780">
        <f>'4-1'!I48</f>
        <v>19</v>
      </c>
      <c r="D4" s="750">
        <f>'4-1'!O48</f>
        <v>20</v>
      </c>
      <c r="E4" s="738">
        <f>SUM(C4:D4)</f>
        <v>39</v>
      </c>
      <c r="F4" s="738">
        <v>735</v>
      </c>
      <c r="G4" s="762" t="s">
        <v>20</v>
      </c>
      <c r="H4" s="766">
        <f>'4-1'!E50+'4-2'!E46+'4-3'!E40+'4-4'!E46+'4-5'!E50+'4-6'!E50+'4-7'!E50+'4-8'!E50+'4-9'!E50+'4-10'!E50+'4-11'!E50+'4-12'!E46+'4-13'!E50</f>
        <v>99</v>
      </c>
      <c r="I4" s="730" t="s">
        <v>104</v>
      </c>
      <c r="L4" s="4"/>
      <c r="M4" s="22"/>
    </row>
    <row r="5" spans="1:14" s="2" customFormat="1" ht="18" customHeight="1" x14ac:dyDescent="0.6">
      <c r="A5" s="777"/>
      <c r="B5" s="9" t="s">
        <v>1009</v>
      </c>
      <c r="C5" s="748"/>
      <c r="D5" s="751"/>
      <c r="E5" s="739"/>
      <c r="F5" s="739"/>
      <c r="G5" s="763"/>
      <c r="H5" s="767"/>
      <c r="I5" s="731"/>
      <c r="L5" s="4"/>
      <c r="M5" s="22"/>
    </row>
    <row r="6" spans="1:14" s="2" customFormat="1" ht="18" customHeight="1" x14ac:dyDescent="0.6">
      <c r="A6" s="765" t="s">
        <v>1010</v>
      </c>
      <c r="B6" s="10" t="s">
        <v>1011</v>
      </c>
      <c r="C6" s="748">
        <f>'4-2'!I44</f>
        <v>16</v>
      </c>
      <c r="D6" s="751">
        <f>'4-2'!O44</f>
        <v>20</v>
      </c>
      <c r="E6" s="734">
        <f>SUM(C6:D6)</f>
        <v>36</v>
      </c>
      <c r="F6" s="734">
        <v>736</v>
      </c>
      <c r="G6" s="764" t="s">
        <v>23</v>
      </c>
      <c r="H6" s="768">
        <f>'4-1'!E51+'4-2'!E47+'4-3'!E41+'4-4'!E47+'4-5'!E51+'4-6'!E51+'4-7'!E51+'4-8'!E51+'4-9'!E51+'4-10'!E51+'4-11'!E51+'4-12'!E47+'4-13'!E51</f>
        <v>99</v>
      </c>
      <c r="I6" s="732" t="s">
        <v>104</v>
      </c>
      <c r="J6" s="23"/>
      <c r="K6" s="23"/>
      <c r="L6" s="4"/>
      <c r="M6" s="22"/>
    </row>
    <row r="7" spans="1:14" s="2" customFormat="1" ht="18" customHeight="1" x14ac:dyDescent="0.6">
      <c r="A7" s="777"/>
      <c r="B7" s="9" t="s">
        <v>1012</v>
      </c>
      <c r="C7" s="748"/>
      <c r="D7" s="751"/>
      <c r="E7" s="739"/>
      <c r="F7" s="739"/>
      <c r="G7" s="763"/>
      <c r="H7" s="767"/>
      <c r="I7" s="731"/>
      <c r="J7" s="23"/>
      <c r="K7" s="23"/>
      <c r="L7" s="4"/>
      <c r="M7" s="13"/>
      <c r="N7" s="24"/>
    </row>
    <row r="8" spans="1:14" s="2" customFormat="1" ht="18" customHeight="1" x14ac:dyDescent="0.6">
      <c r="A8" s="765" t="s">
        <v>1013</v>
      </c>
      <c r="B8" s="10" t="s">
        <v>1014</v>
      </c>
      <c r="C8" s="748">
        <f>'4-3'!I38</f>
        <v>20</v>
      </c>
      <c r="D8" s="751">
        <f>'4-3'!O38</f>
        <v>10</v>
      </c>
      <c r="E8" s="734">
        <f>SUM(C8:D8)</f>
        <v>30</v>
      </c>
      <c r="F8" s="734">
        <v>737</v>
      </c>
      <c r="G8" s="764" t="s">
        <v>26</v>
      </c>
      <c r="H8" s="768">
        <f>'4-1'!E52+'4-2'!E48+'4-3'!E42+'4-4'!E48+'4-5'!E52+'4-6'!E52+'4-7'!E52+'4-8'!E52+'4-9'!E52+'4-10'!E52+'4-11'!E52+'4-12'!E48+'4-13'!E52</f>
        <v>99</v>
      </c>
      <c r="I8" s="732" t="s">
        <v>104</v>
      </c>
      <c r="J8" s="23"/>
      <c r="M8" s="22"/>
      <c r="N8" s="22"/>
    </row>
    <row r="9" spans="1:14" s="2" customFormat="1" ht="18" customHeight="1" x14ac:dyDescent="0.6">
      <c r="A9" s="777"/>
      <c r="B9" s="11" t="s">
        <v>1015</v>
      </c>
      <c r="C9" s="748"/>
      <c r="D9" s="751"/>
      <c r="E9" s="739"/>
      <c r="F9" s="739"/>
      <c r="G9" s="763"/>
      <c r="H9" s="767"/>
      <c r="I9" s="731"/>
      <c r="J9" s="23"/>
      <c r="M9" s="22"/>
      <c r="N9" s="22"/>
    </row>
    <row r="10" spans="1:14" s="2" customFormat="1" ht="18" customHeight="1" x14ac:dyDescent="0.6">
      <c r="A10" s="765" t="s">
        <v>1016</v>
      </c>
      <c r="B10" s="9" t="s">
        <v>1017</v>
      </c>
      <c r="C10" s="748">
        <f>'4-4'!I44</f>
        <v>24</v>
      </c>
      <c r="D10" s="751">
        <f>'4-4'!O44</f>
        <v>12</v>
      </c>
      <c r="E10" s="734">
        <f>SUM(C10:D10)</f>
        <v>36</v>
      </c>
      <c r="F10" s="734">
        <v>738</v>
      </c>
      <c r="G10" s="764" t="s">
        <v>29</v>
      </c>
      <c r="H10" s="768">
        <f>'4-1'!E53+'4-2'!E49+'4-3'!E43+'4-4'!E49+'4-5'!E53+'4-6'!E53+'4-7'!E53+'4-8'!E53+'4-9'!E53+'4-10'!E53+'4-11'!E53+'4-12'!E49+'4-13'!E53</f>
        <v>98</v>
      </c>
      <c r="I10" s="732" t="s">
        <v>104</v>
      </c>
      <c r="M10" s="22"/>
      <c r="N10" s="22"/>
    </row>
    <row r="11" spans="1:14" s="2" customFormat="1" ht="18" customHeight="1" x14ac:dyDescent="0.6">
      <c r="A11" s="777"/>
      <c r="B11" s="9" t="s">
        <v>1018</v>
      </c>
      <c r="C11" s="748"/>
      <c r="D11" s="751"/>
      <c r="E11" s="739"/>
      <c r="F11" s="739"/>
      <c r="G11" s="763"/>
      <c r="H11" s="767"/>
      <c r="I11" s="731"/>
      <c r="M11" s="22"/>
      <c r="N11" s="22"/>
    </row>
    <row r="12" spans="1:14" s="2" customFormat="1" ht="18" customHeight="1" x14ac:dyDescent="0.6">
      <c r="A12" s="765" t="s">
        <v>1019</v>
      </c>
      <c r="B12" s="10" t="s">
        <v>1020</v>
      </c>
      <c r="C12" s="748">
        <f>'4-5'!I48</f>
        <v>19</v>
      </c>
      <c r="D12" s="751">
        <f>'4-5'!O48</f>
        <v>21</v>
      </c>
      <c r="E12" s="734">
        <f>SUM(C12:D12)</f>
        <v>40</v>
      </c>
      <c r="F12" s="734">
        <v>728</v>
      </c>
      <c r="G12" s="764" t="s">
        <v>33</v>
      </c>
      <c r="H12" s="768">
        <f>'4-1'!E54+'4-2'!E50+'4-3'!E44+'4-4'!E50+'4-5'!E54+'4-6'!E54+'4-7'!E54+'4-8'!E54+'4-9'!E54+'4-10'!E54+'4-11'!E54+'4-12'!E50+'4-13'!E54</f>
        <v>99</v>
      </c>
      <c r="I12" s="732" t="s">
        <v>104</v>
      </c>
      <c r="M12" s="22"/>
      <c r="N12" s="22"/>
    </row>
    <row r="13" spans="1:14" s="2" customFormat="1" ht="18" customHeight="1" x14ac:dyDescent="0.6">
      <c r="A13" s="777"/>
      <c r="B13" s="11" t="s">
        <v>1021</v>
      </c>
      <c r="C13" s="748"/>
      <c r="D13" s="751"/>
      <c r="E13" s="739"/>
      <c r="F13" s="739"/>
      <c r="G13" s="763"/>
      <c r="H13" s="767"/>
      <c r="I13" s="731"/>
      <c r="M13" s="22"/>
      <c r="N13" s="22"/>
    </row>
    <row r="14" spans="1:14" s="2" customFormat="1" ht="18" customHeight="1" x14ac:dyDescent="0.6">
      <c r="A14" s="765" t="s">
        <v>1022</v>
      </c>
      <c r="B14" s="12" t="s">
        <v>1023</v>
      </c>
      <c r="C14" s="748">
        <f>'4-6'!I48</f>
        <v>19</v>
      </c>
      <c r="D14" s="751">
        <f>'4-6'!O48</f>
        <v>21</v>
      </c>
      <c r="E14" s="734">
        <f>SUM(C14:D14)</f>
        <v>40</v>
      </c>
      <c r="F14" s="740">
        <v>727</v>
      </c>
      <c r="G14" s="765" t="s">
        <v>108</v>
      </c>
      <c r="H14" s="769">
        <f>SUM(H4:H12)</f>
        <v>494</v>
      </c>
      <c r="I14" s="733" t="s">
        <v>104</v>
      </c>
      <c r="M14" s="22"/>
      <c r="N14" s="22"/>
    </row>
    <row r="15" spans="1:14" s="2" customFormat="1" ht="18" customHeight="1" x14ac:dyDescent="0.6">
      <c r="A15" s="777"/>
      <c r="B15" s="11" t="s">
        <v>1024</v>
      </c>
      <c r="C15" s="748"/>
      <c r="D15" s="751"/>
      <c r="E15" s="739"/>
      <c r="F15" s="741"/>
      <c r="G15" s="715"/>
      <c r="H15" s="770"/>
      <c r="I15" s="717"/>
      <c r="M15" s="22"/>
      <c r="N15" s="22"/>
    </row>
    <row r="16" spans="1:14" s="2" customFormat="1" ht="18" customHeight="1" x14ac:dyDescent="0.6">
      <c r="A16" s="765" t="s">
        <v>1025</v>
      </c>
      <c r="B16" s="12" t="s">
        <v>1026</v>
      </c>
      <c r="C16" s="748">
        <f>'4-7'!I48</f>
        <v>20</v>
      </c>
      <c r="D16" s="751">
        <f>'4-7'!O48</f>
        <v>20</v>
      </c>
      <c r="E16" s="734">
        <f>SUM(C16:D16)</f>
        <v>40</v>
      </c>
      <c r="F16" s="740">
        <v>726</v>
      </c>
      <c r="G16" s="724" t="s">
        <v>1027</v>
      </c>
      <c r="H16" s="725"/>
      <c r="I16" s="726"/>
      <c r="L16" s="24"/>
      <c r="M16" s="22"/>
      <c r="N16" s="22"/>
    </row>
    <row r="17" spans="1:16" s="2" customFormat="1" ht="18" customHeight="1" x14ac:dyDescent="0.6">
      <c r="A17" s="777"/>
      <c r="B17" s="11" t="s">
        <v>1028</v>
      </c>
      <c r="C17" s="748"/>
      <c r="D17" s="751"/>
      <c r="E17" s="739"/>
      <c r="F17" s="741"/>
      <c r="G17" s="721"/>
      <c r="H17" s="722"/>
      <c r="I17" s="723"/>
      <c r="L17" s="25"/>
      <c r="M17" s="26"/>
    </row>
    <row r="18" spans="1:16" s="2" customFormat="1" ht="18" customHeight="1" x14ac:dyDescent="0.6">
      <c r="A18" s="765" t="s">
        <v>1029</v>
      </c>
      <c r="B18" s="10" t="s">
        <v>1030</v>
      </c>
      <c r="C18" s="748">
        <f>'4-8'!I48</f>
        <v>17</v>
      </c>
      <c r="D18" s="751">
        <f>'4-8'!O48</f>
        <v>23</v>
      </c>
      <c r="E18" s="734">
        <f>SUM(C18:D18)</f>
        <v>40</v>
      </c>
      <c r="F18" s="734">
        <v>725</v>
      </c>
      <c r="G18" s="721" t="s">
        <v>1031</v>
      </c>
      <c r="H18" s="722"/>
      <c r="I18" s="723"/>
      <c r="J18" s="23"/>
      <c r="K18" s="23"/>
      <c r="L18" s="4"/>
      <c r="M18" s="22"/>
    </row>
    <row r="19" spans="1:16" s="2" customFormat="1" ht="18" customHeight="1" x14ac:dyDescent="0.6">
      <c r="A19" s="777"/>
      <c r="B19" s="11" t="s">
        <v>1032</v>
      </c>
      <c r="C19" s="748"/>
      <c r="D19" s="751"/>
      <c r="E19" s="739"/>
      <c r="F19" s="739"/>
      <c r="G19" s="721"/>
      <c r="H19" s="722"/>
      <c r="I19" s="723"/>
      <c r="J19" s="23"/>
      <c r="K19" s="23"/>
      <c r="L19" s="4"/>
      <c r="M19" s="22"/>
    </row>
    <row r="20" spans="1:16" s="2" customFormat="1" ht="18" customHeight="1" x14ac:dyDescent="0.6">
      <c r="A20" s="765" t="s">
        <v>1033</v>
      </c>
      <c r="B20" s="10" t="s">
        <v>1034</v>
      </c>
      <c r="C20" s="748">
        <f>'4-9'!I48</f>
        <v>14</v>
      </c>
      <c r="D20" s="751">
        <f>'4-9'!O48</f>
        <v>25</v>
      </c>
      <c r="E20" s="734">
        <f>SUM(C20:D20)</f>
        <v>39</v>
      </c>
      <c r="F20" s="734">
        <v>724</v>
      </c>
      <c r="G20" s="715" t="s">
        <v>1035</v>
      </c>
      <c r="H20" s="716"/>
      <c r="I20" s="717"/>
      <c r="J20" s="23"/>
      <c r="L20" s="4"/>
      <c r="M20" s="22"/>
    </row>
    <row r="21" spans="1:16" s="2" customFormat="1" ht="18" customHeight="1" x14ac:dyDescent="0.6">
      <c r="A21" s="777"/>
      <c r="B21" s="11" t="s">
        <v>1031</v>
      </c>
      <c r="C21" s="748"/>
      <c r="D21" s="751"/>
      <c r="E21" s="739"/>
      <c r="F21" s="739"/>
      <c r="G21" s="715"/>
      <c r="H21" s="716"/>
      <c r="I21" s="717"/>
      <c r="J21" s="23"/>
      <c r="L21" s="4"/>
      <c r="M21" s="22"/>
      <c r="N21" s="27"/>
      <c r="O21" s="27"/>
      <c r="P21" s="27"/>
    </row>
    <row r="22" spans="1:16" s="2" customFormat="1" ht="18" customHeight="1" x14ac:dyDescent="0.6">
      <c r="A22" s="765" t="s">
        <v>1036</v>
      </c>
      <c r="B22" s="9" t="s">
        <v>1037</v>
      </c>
      <c r="C22" s="748">
        <f>'4-10'!H48</f>
        <v>9</v>
      </c>
      <c r="D22" s="751">
        <f>'4-10'!N48</f>
        <v>31</v>
      </c>
      <c r="E22" s="734">
        <f>SUM(C22:D22)</f>
        <v>40</v>
      </c>
      <c r="F22" s="734">
        <v>723</v>
      </c>
      <c r="G22" s="715" t="s">
        <v>1038</v>
      </c>
      <c r="H22" s="716"/>
      <c r="I22" s="717"/>
      <c r="L22" s="4"/>
      <c r="M22" s="22"/>
      <c r="N22" s="27"/>
      <c r="O22" s="27"/>
      <c r="P22" s="27"/>
    </row>
    <row r="23" spans="1:16" s="2" customFormat="1" ht="18" customHeight="1" x14ac:dyDescent="0.6">
      <c r="A23" s="777"/>
      <c r="B23" s="11" t="s">
        <v>1039</v>
      </c>
      <c r="C23" s="748"/>
      <c r="D23" s="751"/>
      <c r="E23" s="739"/>
      <c r="F23" s="739"/>
      <c r="G23" s="715"/>
      <c r="H23" s="716"/>
      <c r="I23" s="717"/>
      <c r="L23" s="4"/>
      <c r="M23" s="22"/>
    </row>
    <row r="24" spans="1:16" s="2" customFormat="1" ht="18" customHeight="1" x14ac:dyDescent="0.6">
      <c r="A24" s="765" t="s">
        <v>1040</v>
      </c>
      <c r="B24" s="10" t="s">
        <v>1041</v>
      </c>
      <c r="C24" s="748">
        <f>'4-11'!H48</f>
        <v>16</v>
      </c>
      <c r="D24" s="751">
        <f>'4-11'!N48</f>
        <v>23</v>
      </c>
      <c r="E24" s="734">
        <f>SUM(C24:D24)</f>
        <v>39</v>
      </c>
      <c r="F24" s="742">
        <v>722</v>
      </c>
      <c r="G24" s="715"/>
      <c r="H24" s="716"/>
      <c r="I24" s="717"/>
      <c r="L24" s="4"/>
      <c r="M24" s="22"/>
    </row>
    <row r="25" spans="1:16" s="2" customFormat="1" ht="18" customHeight="1" x14ac:dyDescent="0.6">
      <c r="A25" s="777"/>
      <c r="B25" s="11" t="s">
        <v>1042</v>
      </c>
      <c r="C25" s="748"/>
      <c r="D25" s="751"/>
      <c r="E25" s="739"/>
      <c r="F25" s="743"/>
      <c r="G25" s="718"/>
      <c r="H25" s="719"/>
      <c r="I25" s="720"/>
      <c r="L25" s="4"/>
      <c r="M25" s="22"/>
    </row>
    <row r="26" spans="1:16" s="2" customFormat="1" ht="18" customHeight="1" x14ac:dyDescent="0.6">
      <c r="A26" s="765" t="s">
        <v>1043</v>
      </c>
      <c r="B26" s="12" t="s">
        <v>1044</v>
      </c>
      <c r="C26" s="748">
        <f>'4-12'!G44</f>
        <v>8</v>
      </c>
      <c r="D26" s="751">
        <f>'4-12'!M44</f>
        <v>28</v>
      </c>
      <c r="E26" s="734">
        <f>SUM(C26:D26)</f>
        <v>36</v>
      </c>
      <c r="F26" s="744">
        <v>522</v>
      </c>
      <c r="G26" s="727" t="s">
        <v>1045</v>
      </c>
      <c r="H26" s="728"/>
      <c r="I26" s="729"/>
      <c r="L26" s="4"/>
      <c r="M26" s="22"/>
    </row>
    <row r="27" spans="1:16" s="2" customFormat="1" ht="18" customHeight="1" x14ac:dyDescent="0.6">
      <c r="A27" s="718"/>
      <c r="B27" s="14" t="s">
        <v>1046</v>
      </c>
      <c r="C27" s="749"/>
      <c r="D27" s="752"/>
      <c r="E27" s="735"/>
      <c r="F27" s="745"/>
      <c r="G27" s="727"/>
      <c r="H27" s="728"/>
      <c r="I27" s="729"/>
      <c r="L27" s="4"/>
      <c r="M27" s="22"/>
    </row>
    <row r="28" spans="1:16" s="2" customFormat="1" ht="18" customHeight="1" x14ac:dyDescent="0.6">
      <c r="A28" s="765" t="s">
        <v>1047</v>
      </c>
      <c r="B28" s="12" t="s">
        <v>1048</v>
      </c>
      <c r="C28" s="748">
        <f>'4-13'!I48</f>
        <v>29</v>
      </c>
      <c r="D28" s="751">
        <f>'4-13'!O48</f>
        <v>10</v>
      </c>
      <c r="E28" s="734">
        <f>SUM(C28:D28)</f>
        <v>39</v>
      </c>
      <c r="F28" s="744">
        <v>721</v>
      </c>
      <c r="G28" s="712">
        <v>45371</v>
      </c>
      <c r="H28" s="713"/>
      <c r="I28" s="714"/>
      <c r="L28" s="4"/>
      <c r="M28" s="22"/>
    </row>
    <row r="29" spans="1:16" s="2" customFormat="1" ht="18" customHeight="1" x14ac:dyDescent="0.6">
      <c r="A29" s="718"/>
      <c r="B29" s="14" t="s">
        <v>1049</v>
      </c>
      <c r="C29" s="749"/>
      <c r="D29" s="752"/>
      <c r="E29" s="735"/>
      <c r="F29" s="745"/>
      <c r="G29" s="712"/>
      <c r="H29" s="713"/>
      <c r="I29" s="714"/>
      <c r="L29" s="4"/>
      <c r="M29" s="22"/>
    </row>
    <row r="30" spans="1:16" s="2" customFormat="1" ht="18" customHeight="1" x14ac:dyDescent="0.6">
      <c r="A30" s="765" t="s">
        <v>1050</v>
      </c>
      <c r="B30" s="12" t="s">
        <v>1051</v>
      </c>
      <c r="C30" s="748">
        <f>'4-14'!H38</f>
        <v>0</v>
      </c>
      <c r="D30" s="751">
        <f>'4-14'!O38</f>
        <v>0</v>
      </c>
      <c r="E30" s="734">
        <f>SUM(C30:D30)</f>
        <v>0</v>
      </c>
      <c r="F30" s="744" t="s">
        <v>1052</v>
      </c>
      <c r="G30" s="712"/>
      <c r="H30" s="713"/>
      <c r="I30" s="714"/>
      <c r="L30" s="4"/>
      <c r="M30" s="22"/>
    </row>
    <row r="31" spans="1:16" s="2" customFormat="1" ht="18" customHeight="1" x14ac:dyDescent="0.6">
      <c r="A31" s="718"/>
      <c r="B31" s="14" t="s">
        <v>1053</v>
      </c>
      <c r="C31" s="749"/>
      <c r="D31" s="752"/>
      <c r="E31" s="735"/>
      <c r="F31" s="745"/>
      <c r="G31" s="712"/>
      <c r="H31" s="713"/>
      <c r="I31" s="714"/>
      <c r="L31" s="4"/>
      <c r="M31" s="22"/>
    </row>
    <row r="32" spans="1:16" s="1" customFormat="1" ht="25.15" customHeight="1" x14ac:dyDescent="0.7">
      <c r="A32" s="771" t="s">
        <v>1054</v>
      </c>
      <c r="B32" s="772"/>
      <c r="C32" s="15">
        <f>SUM(C4:C30)</f>
        <v>230</v>
      </c>
      <c r="D32" s="16">
        <f>SUM(D4:D30)</f>
        <v>264</v>
      </c>
      <c r="E32" s="17">
        <f>SUM(E4:E30)</f>
        <v>494</v>
      </c>
      <c r="F32" s="18"/>
      <c r="G32" s="773"/>
      <c r="H32" s="774"/>
      <c r="I32" s="775"/>
      <c r="M32" s="21"/>
    </row>
    <row r="33" spans="1:13" s="1" customFormat="1" ht="21" customHeight="1" x14ac:dyDescent="0.5">
      <c r="B33" s="4"/>
      <c r="M33" s="21"/>
    </row>
    <row r="34" spans="1:13" s="1" customFormat="1" ht="39.950000000000003" hidden="1" customHeight="1" x14ac:dyDescent="0.5">
      <c r="A34" s="3" t="str">
        <f>A4</f>
        <v>ม.4/1</v>
      </c>
      <c r="B34" s="3"/>
      <c r="C34" s="5">
        <f>C4</f>
        <v>19</v>
      </c>
      <c r="D34" s="5">
        <f t="shared" ref="D34:F34" si="0">D4</f>
        <v>20</v>
      </c>
      <c r="E34" s="5">
        <f t="shared" si="0"/>
        <v>39</v>
      </c>
      <c r="F34" s="5">
        <f t="shared" si="0"/>
        <v>735</v>
      </c>
      <c r="G34" s="1">
        <v>40</v>
      </c>
      <c r="M34" s="21"/>
    </row>
    <row r="35" spans="1:13" hidden="1" x14ac:dyDescent="0.5">
      <c r="A35" s="3" t="str">
        <f>A6</f>
        <v>ม.4/2</v>
      </c>
      <c r="C35" s="5">
        <f>C6</f>
        <v>16</v>
      </c>
      <c r="D35" s="5">
        <f t="shared" ref="D35:F35" si="1">D6</f>
        <v>20</v>
      </c>
      <c r="E35" s="5">
        <f t="shared" si="1"/>
        <v>36</v>
      </c>
      <c r="F35" s="5">
        <f t="shared" si="1"/>
        <v>736</v>
      </c>
      <c r="G35" s="3">
        <v>36</v>
      </c>
    </row>
    <row r="36" spans="1:13" hidden="1" x14ac:dyDescent="0.5">
      <c r="A36" s="3" t="str">
        <f>A8</f>
        <v>ม.4/3</v>
      </c>
      <c r="C36" s="5">
        <f>C8</f>
        <v>20</v>
      </c>
      <c r="D36" s="5">
        <f t="shared" ref="D36:F36" si="2">D8</f>
        <v>10</v>
      </c>
      <c r="E36" s="5">
        <f t="shared" si="2"/>
        <v>30</v>
      </c>
      <c r="F36" s="5">
        <f t="shared" si="2"/>
        <v>737</v>
      </c>
      <c r="G36" s="3">
        <v>30</v>
      </c>
    </row>
    <row r="37" spans="1:13" hidden="1" x14ac:dyDescent="0.5">
      <c r="A37" s="3" t="str">
        <f>A10</f>
        <v>ม.4/4</v>
      </c>
      <c r="B37" s="19"/>
      <c r="C37" s="5">
        <f t="shared" ref="C37:F37" si="3">C10</f>
        <v>24</v>
      </c>
      <c r="D37" s="5">
        <f t="shared" si="3"/>
        <v>12</v>
      </c>
      <c r="E37" s="5">
        <f t="shared" si="3"/>
        <v>36</v>
      </c>
      <c r="F37" s="5">
        <f t="shared" si="3"/>
        <v>738</v>
      </c>
      <c r="G37" s="3">
        <v>36</v>
      </c>
    </row>
    <row r="38" spans="1:13" hidden="1" x14ac:dyDescent="0.5">
      <c r="A38" s="3" t="str">
        <f>A12</f>
        <v>ม.4/5</v>
      </c>
      <c r="B38" s="19"/>
      <c r="C38" s="5">
        <f t="shared" ref="C38:F38" si="4">C12</f>
        <v>19</v>
      </c>
      <c r="D38" s="5">
        <f t="shared" si="4"/>
        <v>21</v>
      </c>
      <c r="E38" s="5">
        <f t="shared" si="4"/>
        <v>40</v>
      </c>
      <c r="F38" s="5">
        <f t="shared" si="4"/>
        <v>728</v>
      </c>
      <c r="G38" s="3">
        <v>40</v>
      </c>
    </row>
    <row r="39" spans="1:13" hidden="1" x14ac:dyDescent="0.5">
      <c r="A39" s="3" t="str">
        <f>A14</f>
        <v>ม.4/6</v>
      </c>
      <c r="B39" s="19"/>
      <c r="C39" s="5">
        <f t="shared" ref="C39:F39" si="5">C14</f>
        <v>19</v>
      </c>
      <c r="D39" s="5">
        <f t="shared" si="5"/>
        <v>21</v>
      </c>
      <c r="E39" s="5">
        <f t="shared" si="5"/>
        <v>40</v>
      </c>
      <c r="F39" s="5">
        <f t="shared" si="5"/>
        <v>727</v>
      </c>
      <c r="G39" s="3">
        <v>40</v>
      </c>
    </row>
    <row r="40" spans="1:13" hidden="1" x14ac:dyDescent="0.5">
      <c r="A40" s="3" t="str">
        <f>A16</f>
        <v>ม.4/7</v>
      </c>
      <c r="B40" s="19"/>
      <c r="C40" s="5">
        <f t="shared" ref="C40:F40" si="6">C16</f>
        <v>20</v>
      </c>
      <c r="D40" s="5">
        <f t="shared" si="6"/>
        <v>20</v>
      </c>
      <c r="E40" s="5">
        <f t="shared" si="6"/>
        <v>40</v>
      </c>
      <c r="F40" s="5">
        <f t="shared" si="6"/>
        <v>726</v>
      </c>
      <c r="G40" s="3">
        <v>40</v>
      </c>
    </row>
    <row r="41" spans="1:13" hidden="1" x14ac:dyDescent="0.5">
      <c r="A41" s="3" t="str">
        <f>A18</f>
        <v>ม.4/8</v>
      </c>
      <c r="B41" s="19"/>
      <c r="C41" s="5">
        <f t="shared" ref="C41:F41" si="7">C18</f>
        <v>17</v>
      </c>
      <c r="D41" s="5">
        <f t="shared" si="7"/>
        <v>23</v>
      </c>
      <c r="E41" s="5">
        <f t="shared" si="7"/>
        <v>40</v>
      </c>
      <c r="F41" s="5">
        <f t="shared" si="7"/>
        <v>725</v>
      </c>
      <c r="G41" s="3">
        <v>40</v>
      </c>
    </row>
    <row r="42" spans="1:13" hidden="1" x14ac:dyDescent="0.5">
      <c r="A42" s="3" t="str">
        <f>A20</f>
        <v>ม.4/9</v>
      </c>
      <c r="B42" s="19"/>
      <c r="C42" s="5">
        <f t="shared" ref="C42:F42" si="8">C20</f>
        <v>14</v>
      </c>
      <c r="D42" s="5">
        <f t="shared" si="8"/>
        <v>25</v>
      </c>
      <c r="E42" s="5">
        <f t="shared" si="8"/>
        <v>39</v>
      </c>
      <c r="F42" s="5">
        <f t="shared" si="8"/>
        <v>724</v>
      </c>
      <c r="G42" s="3">
        <v>40</v>
      </c>
    </row>
    <row r="43" spans="1:13" hidden="1" x14ac:dyDescent="0.5">
      <c r="A43" s="3" t="str">
        <f>A22</f>
        <v>ม.4/10</v>
      </c>
      <c r="B43" s="19"/>
      <c r="C43" s="5">
        <f t="shared" ref="C43:F43" si="9">C22</f>
        <v>9</v>
      </c>
      <c r="D43" s="5">
        <f t="shared" si="9"/>
        <v>31</v>
      </c>
      <c r="E43" s="5">
        <f t="shared" si="9"/>
        <v>40</v>
      </c>
      <c r="F43" s="5">
        <f t="shared" si="9"/>
        <v>723</v>
      </c>
      <c r="G43" s="3">
        <v>40</v>
      </c>
    </row>
    <row r="44" spans="1:13" hidden="1" x14ac:dyDescent="0.5">
      <c r="A44" s="3" t="str">
        <f>A24</f>
        <v>ม.4/11</v>
      </c>
      <c r="B44" s="19"/>
      <c r="C44" s="5">
        <f t="shared" ref="C44:F44" si="10">C24</f>
        <v>16</v>
      </c>
      <c r="D44" s="5">
        <f t="shared" si="10"/>
        <v>23</v>
      </c>
      <c r="E44" s="5">
        <f t="shared" si="10"/>
        <v>39</v>
      </c>
      <c r="F44" s="5">
        <f t="shared" si="10"/>
        <v>722</v>
      </c>
      <c r="G44" s="3">
        <v>40</v>
      </c>
    </row>
    <row r="45" spans="1:13" hidden="1" x14ac:dyDescent="0.5">
      <c r="A45" s="3" t="str">
        <f>A26</f>
        <v>ม.4/12</v>
      </c>
      <c r="C45" s="5">
        <f t="shared" ref="C45:F45" si="11">C26</f>
        <v>8</v>
      </c>
      <c r="D45" s="5">
        <f t="shared" si="11"/>
        <v>28</v>
      </c>
      <c r="E45" s="5">
        <f t="shared" si="11"/>
        <v>36</v>
      </c>
      <c r="F45" s="5">
        <f t="shared" si="11"/>
        <v>522</v>
      </c>
      <c r="G45" s="3">
        <v>36</v>
      </c>
    </row>
    <row r="46" spans="1:13" hidden="1" x14ac:dyDescent="0.5">
      <c r="A46" s="3" t="str">
        <f>A28</f>
        <v>ม.4/13</v>
      </c>
      <c r="C46" s="5">
        <f>C28</f>
        <v>29</v>
      </c>
      <c r="D46" s="5">
        <f>D28</f>
        <v>10</v>
      </c>
      <c r="E46" s="5">
        <f>E28</f>
        <v>39</v>
      </c>
      <c r="F46" s="5">
        <f>F28</f>
        <v>721</v>
      </c>
      <c r="G46" s="3">
        <v>40</v>
      </c>
    </row>
    <row r="47" spans="1:13" hidden="1" x14ac:dyDescent="0.5">
      <c r="A47" s="3" t="str">
        <f>A30</f>
        <v>ม.4/14</v>
      </c>
      <c r="C47" s="5">
        <f t="shared" ref="C47:F47" si="12">C30</f>
        <v>0</v>
      </c>
      <c r="D47" s="5">
        <f t="shared" si="12"/>
        <v>0</v>
      </c>
      <c r="E47" s="5">
        <f t="shared" si="12"/>
        <v>0</v>
      </c>
      <c r="F47" s="20" t="str">
        <f t="shared" si="12"/>
        <v>พักการเรียน</v>
      </c>
      <c r="G47" s="3">
        <f>SUM(G34:G46)</f>
        <v>498</v>
      </c>
    </row>
    <row r="48" spans="1:13" hidden="1" x14ac:dyDescent="0.5">
      <c r="A48" s="3" t="str">
        <f>A32</f>
        <v>รวมทั้งหมด</v>
      </c>
      <c r="C48" s="5">
        <f>C32</f>
        <v>230</v>
      </c>
      <c r="D48" s="5">
        <f>D32</f>
        <v>264</v>
      </c>
      <c r="E48" s="5">
        <f>E32</f>
        <v>494</v>
      </c>
      <c r="F48" s="5"/>
    </row>
    <row r="49" hidden="1" x14ac:dyDescent="0.5"/>
  </sheetData>
  <mergeCells count="106">
    <mergeCell ref="A32:B32"/>
    <mergeCell ref="G32:I3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2:B3"/>
    <mergeCell ref="C4:C5"/>
    <mergeCell ref="C6:C7"/>
    <mergeCell ref="C8:C9"/>
    <mergeCell ref="C14:C15"/>
    <mergeCell ref="C16:C17"/>
    <mergeCell ref="C18:C19"/>
    <mergeCell ref="A1:C1"/>
    <mergeCell ref="D1:I1"/>
    <mergeCell ref="C2:D2"/>
    <mergeCell ref="E8:E9"/>
    <mergeCell ref="E10:E11"/>
    <mergeCell ref="E12:E13"/>
    <mergeCell ref="E14:E15"/>
    <mergeCell ref="E16:E17"/>
    <mergeCell ref="E18:E19"/>
    <mergeCell ref="G2:I3"/>
    <mergeCell ref="G4:G5"/>
    <mergeCell ref="G6:G7"/>
    <mergeCell ref="G8:G9"/>
    <mergeCell ref="G10:G11"/>
    <mergeCell ref="G12:G13"/>
    <mergeCell ref="G14:G15"/>
    <mergeCell ref="H4:H5"/>
    <mergeCell ref="H6:H7"/>
    <mergeCell ref="H8:H9"/>
    <mergeCell ref="H10:H11"/>
    <mergeCell ref="H12:H13"/>
    <mergeCell ref="H14:H15"/>
    <mergeCell ref="C28:C29"/>
    <mergeCell ref="C30:C31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C10:C11"/>
    <mergeCell ref="C12:C13"/>
    <mergeCell ref="C20:C21"/>
    <mergeCell ref="C22:C23"/>
    <mergeCell ref="C24:C25"/>
    <mergeCell ref="C26:C27"/>
    <mergeCell ref="E28:E29"/>
    <mergeCell ref="E30:E31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E2:E3"/>
    <mergeCell ref="E4:E5"/>
    <mergeCell ref="E6:E7"/>
    <mergeCell ref="E20:E21"/>
    <mergeCell ref="E22:E23"/>
    <mergeCell ref="E24:E25"/>
    <mergeCell ref="E26:E27"/>
    <mergeCell ref="G30:I31"/>
    <mergeCell ref="G24:I25"/>
    <mergeCell ref="G28:I29"/>
    <mergeCell ref="G18:I19"/>
    <mergeCell ref="G16:I17"/>
    <mergeCell ref="G26:I27"/>
    <mergeCell ref="I4:I5"/>
    <mergeCell ref="I6:I7"/>
    <mergeCell ref="I8:I9"/>
    <mergeCell ref="I10:I11"/>
    <mergeCell ref="I12:I13"/>
    <mergeCell ref="I14:I15"/>
    <mergeCell ref="G20:I21"/>
    <mergeCell ref="G22:I23"/>
  </mergeCells>
  <printOptions horizontalCentered="1"/>
  <pageMargins left="0.55118110236220497" right="0.35433070866141703" top="0.59055118110236204" bottom="0.39370078740157499" header="0.511811023622047" footer="0.511811023622047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"/>
  <sheetViews>
    <sheetView zoomScale="120" zoomScaleNormal="120" workbookViewId="0">
      <selection activeCell="B13" sqref="B13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ม.4'!B6</f>
        <v>นางนุจรี  มณีจันทร์</v>
      </c>
    </row>
    <row r="2" spans="1:25" s="28" customFormat="1" ht="18" customHeight="1" x14ac:dyDescent="0.5">
      <c r="B2" s="41" t="s">
        <v>3</v>
      </c>
      <c r="C2" s="37"/>
      <c r="D2" s="38"/>
      <c r="E2" s="39" t="s">
        <v>109</v>
      </c>
      <c r="M2" s="28" t="s">
        <v>5</v>
      </c>
      <c r="R2" s="28" t="str">
        <f>'ยอด ม.4'!B7</f>
        <v>.......................</v>
      </c>
    </row>
    <row r="3" spans="1:25" s="29" customFormat="1" ht="17.25" customHeight="1" x14ac:dyDescent="0.5">
      <c r="A3" s="40" t="s">
        <v>110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ม.4'!F6</f>
        <v>736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6.350000000000001" customHeight="1" x14ac:dyDescent="0.5">
      <c r="A7" s="45">
        <v>1</v>
      </c>
      <c r="B7" s="267">
        <v>42107</v>
      </c>
      <c r="C7" s="268" t="s">
        <v>16</v>
      </c>
      <c r="D7" s="300" t="s">
        <v>111</v>
      </c>
      <c r="E7" s="301" t="s">
        <v>112</v>
      </c>
      <c r="F7" s="343" t="s">
        <v>33</v>
      </c>
      <c r="G7" s="471"/>
      <c r="H7" s="287"/>
      <c r="I7" s="118"/>
      <c r="J7" s="118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6.350000000000001" customHeight="1" x14ac:dyDescent="0.5">
      <c r="A8" s="53">
        <v>2</v>
      </c>
      <c r="B8" s="54">
        <v>42137</v>
      </c>
      <c r="C8" s="274" t="s">
        <v>16</v>
      </c>
      <c r="D8" s="295" t="s">
        <v>113</v>
      </c>
      <c r="E8" s="296" t="s">
        <v>114</v>
      </c>
      <c r="F8" s="278" t="s">
        <v>20</v>
      </c>
      <c r="G8" s="475"/>
      <c r="H8" s="117"/>
      <c r="I8" s="112"/>
      <c r="J8" s="112"/>
      <c r="K8" s="112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350000000000001" customHeight="1" x14ac:dyDescent="0.5">
      <c r="A9" s="53">
        <v>3</v>
      </c>
      <c r="B9" s="54">
        <v>42145</v>
      </c>
      <c r="C9" s="274" t="s">
        <v>16</v>
      </c>
      <c r="D9" s="295" t="s">
        <v>115</v>
      </c>
      <c r="E9" s="296" t="s">
        <v>116</v>
      </c>
      <c r="F9" s="278" t="s">
        <v>23</v>
      </c>
      <c r="G9" s="475"/>
      <c r="H9" s="117"/>
      <c r="I9" s="112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350000000000001" customHeight="1" x14ac:dyDescent="0.5">
      <c r="A10" s="53">
        <v>4</v>
      </c>
      <c r="B10" s="54">
        <v>42176</v>
      </c>
      <c r="C10" s="274" t="s">
        <v>16</v>
      </c>
      <c r="D10" s="295" t="s">
        <v>117</v>
      </c>
      <c r="E10" s="296" t="s">
        <v>118</v>
      </c>
      <c r="F10" s="278" t="s">
        <v>26</v>
      </c>
      <c r="G10" s="475"/>
      <c r="H10" s="117"/>
      <c r="I10" s="112"/>
      <c r="J10" s="112"/>
      <c r="K10" s="112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350000000000001" customHeight="1" x14ac:dyDescent="0.5">
      <c r="A11" s="64">
        <v>5</v>
      </c>
      <c r="B11" s="279">
        <v>42212</v>
      </c>
      <c r="C11" s="280" t="s">
        <v>16</v>
      </c>
      <c r="D11" s="302" t="s">
        <v>119</v>
      </c>
      <c r="E11" s="303" t="s">
        <v>120</v>
      </c>
      <c r="F11" s="284" t="s">
        <v>29</v>
      </c>
      <c r="G11" s="477"/>
      <c r="H11" s="285"/>
      <c r="I11" s="115"/>
      <c r="J11" s="115"/>
      <c r="K11" s="115"/>
      <c r="L11" s="11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5.95" customHeight="1" x14ac:dyDescent="0.5">
      <c r="A12" s="45">
        <v>6</v>
      </c>
      <c r="B12" s="267">
        <v>42215</v>
      </c>
      <c r="C12" s="268" t="s">
        <v>16</v>
      </c>
      <c r="D12" s="300" t="s">
        <v>121</v>
      </c>
      <c r="E12" s="301" t="s">
        <v>122</v>
      </c>
      <c r="F12" s="343" t="s">
        <v>33</v>
      </c>
      <c r="G12" s="492"/>
      <c r="H12" s="273"/>
      <c r="I12" s="108"/>
      <c r="J12" s="108"/>
      <c r="K12" s="108"/>
      <c r="L12" s="108"/>
      <c r="M12" s="108"/>
      <c r="N12" s="108"/>
      <c r="O12" s="10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350000000000001" customHeight="1" x14ac:dyDescent="0.5">
      <c r="A13" s="53">
        <v>7</v>
      </c>
      <c r="B13" s="54">
        <v>42216</v>
      </c>
      <c r="C13" s="274" t="s">
        <v>16</v>
      </c>
      <c r="D13" s="295" t="s">
        <v>123</v>
      </c>
      <c r="E13" s="296" t="s">
        <v>124</v>
      </c>
      <c r="F13" s="278" t="s">
        <v>20</v>
      </c>
      <c r="G13" s="473"/>
      <c r="H13" s="293"/>
      <c r="I13" s="119"/>
      <c r="J13" s="119"/>
      <c r="K13" s="119"/>
      <c r="L13" s="119"/>
      <c r="M13" s="119"/>
      <c r="N13" s="119"/>
      <c r="O13" s="119"/>
      <c r="P13" s="112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6.350000000000001" customHeight="1" x14ac:dyDescent="0.5">
      <c r="A14" s="53">
        <v>8</v>
      </c>
      <c r="B14" s="54">
        <v>42219</v>
      </c>
      <c r="C14" s="274" t="s">
        <v>16</v>
      </c>
      <c r="D14" s="295" t="s">
        <v>125</v>
      </c>
      <c r="E14" s="296" t="s">
        <v>126</v>
      </c>
      <c r="F14" s="278" t="s">
        <v>23</v>
      </c>
      <c r="G14" s="475"/>
      <c r="H14" s="117"/>
      <c r="I14" s="112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350000000000001" customHeight="1" x14ac:dyDescent="0.5">
      <c r="A15" s="53">
        <v>9</v>
      </c>
      <c r="B15" s="54">
        <v>42221</v>
      </c>
      <c r="C15" s="274" t="s">
        <v>16</v>
      </c>
      <c r="D15" s="295" t="s">
        <v>127</v>
      </c>
      <c r="E15" s="296" t="s">
        <v>128</v>
      </c>
      <c r="F15" s="278" t="s">
        <v>26</v>
      </c>
      <c r="G15" s="475"/>
      <c r="H15" s="117"/>
      <c r="I15" s="112"/>
      <c r="J15" s="112"/>
      <c r="K15" s="112"/>
      <c r="L15" s="117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5.95" customHeight="1" x14ac:dyDescent="0.5">
      <c r="A16" s="64">
        <v>10</v>
      </c>
      <c r="B16" s="279">
        <v>42222</v>
      </c>
      <c r="C16" s="280" t="s">
        <v>16</v>
      </c>
      <c r="D16" s="302" t="s">
        <v>129</v>
      </c>
      <c r="E16" s="303" t="s">
        <v>130</v>
      </c>
      <c r="F16" s="284" t="s">
        <v>29</v>
      </c>
      <c r="G16" s="477"/>
      <c r="H16" s="322"/>
      <c r="I16" s="11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334"/>
      <c r="Y16" s="137"/>
    </row>
    <row r="17" spans="1:25" s="31" customFormat="1" ht="15.95" customHeight="1" x14ac:dyDescent="0.5">
      <c r="A17" s="45">
        <v>11</v>
      </c>
      <c r="B17" s="267">
        <v>42263</v>
      </c>
      <c r="C17" s="268" t="s">
        <v>16</v>
      </c>
      <c r="D17" s="300" t="s">
        <v>131</v>
      </c>
      <c r="E17" s="301" t="s">
        <v>132</v>
      </c>
      <c r="F17" s="343" t="s">
        <v>33</v>
      </c>
      <c r="G17" s="471"/>
      <c r="H17" s="38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350000000000001" customHeight="1" x14ac:dyDescent="0.5">
      <c r="A18" s="53">
        <v>12</v>
      </c>
      <c r="B18" s="54">
        <v>42298</v>
      </c>
      <c r="C18" s="274" t="s">
        <v>16</v>
      </c>
      <c r="D18" s="295" t="s">
        <v>133</v>
      </c>
      <c r="E18" s="296" t="s">
        <v>134</v>
      </c>
      <c r="F18" s="278" t="s">
        <v>20</v>
      </c>
      <c r="G18" s="475"/>
      <c r="H18" s="117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350000000000001" customHeight="1" x14ac:dyDescent="0.5">
      <c r="A19" s="53">
        <v>13</v>
      </c>
      <c r="B19" s="54">
        <v>42552</v>
      </c>
      <c r="C19" s="274" t="s">
        <v>16</v>
      </c>
      <c r="D19" s="295" t="s">
        <v>135</v>
      </c>
      <c r="E19" s="296" t="s">
        <v>136</v>
      </c>
      <c r="F19" s="278" t="s">
        <v>23</v>
      </c>
      <c r="G19" s="475"/>
      <c r="H19" s="117"/>
      <c r="I19" s="112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9"/>
      <c r="Y19" s="135"/>
    </row>
    <row r="20" spans="1:25" s="31" customFormat="1" ht="16.350000000000001" customHeight="1" x14ac:dyDescent="0.5">
      <c r="A20" s="53">
        <v>14</v>
      </c>
      <c r="B20" s="484">
        <v>44396</v>
      </c>
      <c r="C20" s="289" t="s">
        <v>16</v>
      </c>
      <c r="D20" s="180" t="s">
        <v>137</v>
      </c>
      <c r="E20" s="308" t="s">
        <v>138</v>
      </c>
      <c r="F20" s="292" t="s">
        <v>26</v>
      </c>
      <c r="G20" s="475"/>
      <c r="H20" s="117"/>
      <c r="I20" s="112"/>
      <c r="J20" s="112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3"/>
      <c r="X20" s="119"/>
      <c r="Y20" s="135"/>
    </row>
    <row r="21" spans="1:25" s="31" customFormat="1" ht="15.95" customHeight="1" x14ac:dyDescent="0.5">
      <c r="A21" s="64">
        <v>15</v>
      </c>
      <c r="B21" s="578">
        <v>44397</v>
      </c>
      <c r="C21" s="311" t="s">
        <v>16</v>
      </c>
      <c r="D21" s="185" t="s">
        <v>139</v>
      </c>
      <c r="E21" s="312" t="s">
        <v>140</v>
      </c>
      <c r="F21" s="314" t="s">
        <v>29</v>
      </c>
      <c r="G21" s="579"/>
      <c r="H21" s="580"/>
      <c r="I21" s="588"/>
      <c r="J21" s="588"/>
      <c r="K21" s="588"/>
      <c r="L21" s="588"/>
      <c r="M21" s="588"/>
      <c r="N21" s="588"/>
      <c r="O21" s="588"/>
      <c r="P21" s="589"/>
      <c r="Q21" s="589"/>
      <c r="R21" s="589"/>
      <c r="S21" s="589"/>
      <c r="T21" s="589"/>
      <c r="U21" s="589"/>
      <c r="V21" s="589"/>
      <c r="W21" s="589"/>
      <c r="X21" s="592"/>
      <c r="Y21" s="594"/>
    </row>
    <row r="22" spans="1:25" s="31" customFormat="1" ht="15.95" customHeight="1" x14ac:dyDescent="0.5">
      <c r="A22" s="45">
        <v>16</v>
      </c>
      <c r="B22" s="368">
        <v>44398</v>
      </c>
      <c r="C22" s="369" t="s">
        <v>16</v>
      </c>
      <c r="D22" s="204" t="s">
        <v>141</v>
      </c>
      <c r="E22" s="370" t="s">
        <v>142</v>
      </c>
      <c r="F22" s="356" t="s">
        <v>33</v>
      </c>
      <c r="G22" s="581"/>
      <c r="H22" s="582"/>
      <c r="I22" s="590"/>
      <c r="J22" s="590"/>
      <c r="K22" s="590"/>
      <c r="L22" s="590"/>
      <c r="M22" s="590"/>
      <c r="N22" s="590"/>
      <c r="O22" s="590"/>
      <c r="P22" s="591"/>
      <c r="Q22" s="591"/>
      <c r="R22" s="591"/>
      <c r="S22" s="591"/>
      <c r="T22" s="591"/>
      <c r="U22" s="591"/>
      <c r="V22" s="591"/>
      <c r="W22" s="591"/>
      <c r="X22" s="593"/>
      <c r="Y22" s="595"/>
    </row>
    <row r="23" spans="1:25" s="31" customFormat="1" ht="16.350000000000001" customHeight="1" x14ac:dyDescent="0.5">
      <c r="A23" s="53">
        <v>17</v>
      </c>
      <c r="B23" s="409">
        <v>42119</v>
      </c>
      <c r="C23" s="79" t="s">
        <v>62</v>
      </c>
      <c r="D23" s="56" t="s">
        <v>143</v>
      </c>
      <c r="E23" s="57" t="s">
        <v>144</v>
      </c>
      <c r="F23" s="53" t="s">
        <v>20</v>
      </c>
      <c r="G23" s="473"/>
      <c r="H23" s="293"/>
      <c r="I23" s="119"/>
      <c r="J23" s="119"/>
      <c r="K23" s="119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350000000000001" customHeight="1" x14ac:dyDescent="0.5">
      <c r="A24" s="53">
        <v>18</v>
      </c>
      <c r="B24" s="353">
        <v>42121</v>
      </c>
      <c r="C24" s="274" t="s">
        <v>62</v>
      </c>
      <c r="D24" s="295" t="s">
        <v>145</v>
      </c>
      <c r="E24" s="296" t="s">
        <v>146</v>
      </c>
      <c r="F24" s="278" t="s">
        <v>23</v>
      </c>
      <c r="G24" s="475"/>
      <c r="H24" s="117"/>
      <c r="I24" s="112"/>
      <c r="J24" s="112"/>
      <c r="K24" s="112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13"/>
      <c r="X24" s="119"/>
      <c r="Y24" s="135"/>
    </row>
    <row r="25" spans="1:25" s="31" customFormat="1" ht="16.350000000000001" customHeight="1" x14ac:dyDescent="0.5">
      <c r="A25" s="53">
        <v>19</v>
      </c>
      <c r="B25" s="353">
        <v>42126</v>
      </c>
      <c r="C25" s="274" t="s">
        <v>62</v>
      </c>
      <c r="D25" s="295" t="s">
        <v>147</v>
      </c>
      <c r="E25" s="296" t="s">
        <v>148</v>
      </c>
      <c r="F25" s="278" t="s">
        <v>26</v>
      </c>
      <c r="G25" s="475"/>
      <c r="H25" s="117"/>
      <c r="I25" s="112"/>
      <c r="J25" s="112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19"/>
      <c r="Y25" s="135"/>
    </row>
    <row r="26" spans="1:25" s="31" customFormat="1" ht="15.95" customHeight="1" x14ac:dyDescent="0.5">
      <c r="A26" s="64">
        <v>20</v>
      </c>
      <c r="B26" s="279">
        <v>42154</v>
      </c>
      <c r="C26" s="280" t="s">
        <v>62</v>
      </c>
      <c r="D26" s="302" t="s">
        <v>149</v>
      </c>
      <c r="E26" s="303" t="s">
        <v>150</v>
      </c>
      <c r="F26" s="284" t="s">
        <v>29</v>
      </c>
      <c r="G26" s="477"/>
      <c r="H26" s="285"/>
      <c r="I26" s="115"/>
      <c r="J26" s="115"/>
      <c r="K26" s="115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5.95" customHeight="1" x14ac:dyDescent="0.5">
      <c r="A27" s="45">
        <v>21</v>
      </c>
      <c r="B27" s="267">
        <v>42156</v>
      </c>
      <c r="C27" s="304" t="s">
        <v>62</v>
      </c>
      <c r="D27" s="305" t="s">
        <v>151</v>
      </c>
      <c r="E27" s="306" t="s">
        <v>152</v>
      </c>
      <c r="F27" s="343" t="s">
        <v>33</v>
      </c>
      <c r="G27" s="489"/>
      <c r="H27" s="307"/>
      <c r="I27" s="122"/>
      <c r="J27" s="122"/>
      <c r="K27" s="122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6.350000000000001" customHeight="1" x14ac:dyDescent="0.5">
      <c r="A28" s="53">
        <v>22</v>
      </c>
      <c r="B28" s="54">
        <v>42160</v>
      </c>
      <c r="C28" s="274" t="s">
        <v>62</v>
      </c>
      <c r="D28" s="295" t="s">
        <v>153</v>
      </c>
      <c r="E28" s="296" t="s">
        <v>154</v>
      </c>
      <c r="F28" s="278" t="s">
        <v>20</v>
      </c>
      <c r="G28" s="475"/>
      <c r="H28" s="117"/>
      <c r="I28" s="112"/>
      <c r="J28" s="112"/>
      <c r="K28" s="112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350000000000001" customHeight="1" x14ac:dyDescent="0.5">
      <c r="A29" s="53">
        <v>23</v>
      </c>
      <c r="B29" s="54">
        <v>42161</v>
      </c>
      <c r="C29" s="274" t="s">
        <v>62</v>
      </c>
      <c r="D29" s="295" t="s">
        <v>155</v>
      </c>
      <c r="E29" s="296" t="s">
        <v>156</v>
      </c>
      <c r="F29" s="278" t="s">
        <v>23</v>
      </c>
      <c r="G29" s="475"/>
      <c r="H29" s="117"/>
      <c r="I29" s="112"/>
      <c r="J29" s="112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350000000000001" customHeight="1" x14ac:dyDescent="0.5">
      <c r="A30" s="53">
        <v>24</v>
      </c>
      <c r="B30" s="54">
        <v>42163</v>
      </c>
      <c r="C30" s="274" t="s">
        <v>62</v>
      </c>
      <c r="D30" s="295" t="s">
        <v>157</v>
      </c>
      <c r="E30" s="296" t="s">
        <v>158</v>
      </c>
      <c r="F30" s="278" t="s">
        <v>26</v>
      </c>
      <c r="G30" s="475"/>
      <c r="H30" s="117"/>
      <c r="I30" s="112"/>
      <c r="J30" s="112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5.95" customHeight="1" x14ac:dyDescent="0.5">
      <c r="A31" s="64">
        <v>25</v>
      </c>
      <c r="B31" s="279">
        <v>42168</v>
      </c>
      <c r="C31" s="359" t="s">
        <v>62</v>
      </c>
      <c r="D31" s="583" t="s">
        <v>159</v>
      </c>
      <c r="E31" s="361" t="s">
        <v>160</v>
      </c>
      <c r="F31" s="284" t="s">
        <v>29</v>
      </c>
      <c r="G31" s="519"/>
      <c r="H31" s="379"/>
      <c r="I31" s="380"/>
      <c r="J31" s="380"/>
      <c r="K31" s="380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5.95" customHeight="1" x14ac:dyDescent="0.5">
      <c r="A32" s="45">
        <v>26</v>
      </c>
      <c r="B32" s="267">
        <v>42169</v>
      </c>
      <c r="C32" s="268" t="s">
        <v>62</v>
      </c>
      <c r="D32" s="300" t="s">
        <v>161</v>
      </c>
      <c r="E32" s="301" t="s">
        <v>162</v>
      </c>
      <c r="F32" s="343" t="s">
        <v>33</v>
      </c>
      <c r="G32" s="471"/>
      <c r="H32" s="287"/>
      <c r="I32" s="118"/>
      <c r="J32" s="118"/>
      <c r="K32" s="118"/>
      <c r="L32" s="108"/>
      <c r="M32" s="108"/>
      <c r="N32" s="108"/>
      <c r="O32" s="10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6.350000000000001" customHeight="1" x14ac:dyDescent="0.5">
      <c r="A33" s="53">
        <v>27</v>
      </c>
      <c r="B33" s="54">
        <v>42197</v>
      </c>
      <c r="C33" s="274" t="s">
        <v>62</v>
      </c>
      <c r="D33" s="295" t="s">
        <v>163</v>
      </c>
      <c r="E33" s="296" t="s">
        <v>164</v>
      </c>
      <c r="F33" s="278" t="s">
        <v>20</v>
      </c>
      <c r="G33" s="475"/>
      <c r="H33" s="117"/>
      <c r="I33" s="112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19"/>
      <c r="Y33" s="135"/>
    </row>
    <row r="34" spans="1:25" s="31" customFormat="1" ht="16.350000000000001" customHeight="1" x14ac:dyDescent="0.5">
      <c r="A34" s="53">
        <v>28</v>
      </c>
      <c r="B34" s="54">
        <v>42199</v>
      </c>
      <c r="C34" s="274" t="s">
        <v>62</v>
      </c>
      <c r="D34" s="295" t="s">
        <v>165</v>
      </c>
      <c r="E34" s="296" t="s">
        <v>166</v>
      </c>
      <c r="F34" s="278" t="s">
        <v>23</v>
      </c>
      <c r="G34" s="473"/>
      <c r="H34" s="293"/>
      <c r="I34" s="119"/>
      <c r="J34" s="119"/>
      <c r="K34" s="119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350000000000001" customHeight="1" x14ac:dyDescent="0.5">
      <c r="A35" s="53">
        <v>29</v>
      </c>
      <c r="B35" s="54">
        <v>42202</v>
      </c>
      <c r="C35" s="274" t="s">
        <v>62</v>
      </c>
      <c r="D35" s="295" t="s">
        <v>167</v>
      </c>
      <c r="E35" s="296" t="s">
        <v>168</v>
      </c>
      <c r="F35" s="278" t="s">
        <v>26</v>
      </c>
      <c r="G35" s="475"/>
      <c r="H35" s="117"/>
      <c r="I35" s="112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5.95" customHeight="1" x14ac:dyDescent="0.5">
      <c r="A36" s="64">
        <v>30</v>
      </c>
      <c r="B36" s="279">
        <v>42243</v>
      </c>
      <c r="C36" s="280" t="s">
        <v>62</v>
      </c>
      <c r="D36" s="302" t="s">
        <v>169</v>
      </c>
      <c r="E36" s="303" t="s">
        <v>170</v>
      </c>
      <c r="F36" s="284" t="s">
        <v>29</v>
      </c>
      <c r="G36" s="477"/>
      <c r="H36" s="285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7"/>
    </row>
    <row r="37" spans="1:25" s="31" customFormat="1" ht="15.95" customHeight="1" x14ac:dyDescent="0.5">
      <c r="A37" s="45">
        <v>31</v>
      </c>
      <c r="B37" s="267">
        <v>42276</v>
      </c>
      <c r="C37" s="304" t="s">
        <v>62</v>
      </c>
      <c r="D37" s="305" t="s">
        <v>171</v>
      </c>
      <c r="E37" s="306" t="s">
        <v>122</v>
      </c>
      <c r="F37" s="343" t="s">
        <v>33</v>
      </c>
      <c r="G37" s="527"/>
      <c r="H37" s="564"/>
      <c r="I37" s="121"/>
      <c r="J37" s="121"/>
      <c r="K37" s="121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3"/>
      <c r="X37" s="121"/>
      <c r="Y37" s="133"/>
    </row>
    <row r="38" spans="1:25" s="31" customFormat="1" ht="16.350000000000001" customHeight="1" x14ac:dyDescent="0.5">
      <c r="A38" s="53">
        <v>32</v>
      </c>
      <c r="B38" s="294">
        <v>42313</v>
      </c>
      <c r="C38" s="274" t="s">
        <v>62</v>
      </c>
      <c r="D38" s="295" t="s">
        <v>172</v>
      </c>
      <c r="E38" s="296" t="s">
        <v>173</v>
      </c>
      <c r="F38" s="278" t="s">
        <v>20</v>
      </c>
      <c r="G38" s="475"/>
      <c r="H38" s="111"/>
      <c r="I38" s="112"/>
      <c r="J38" s="112"/>
      <c r="K38" s="112"/>
      <c r="L38" s="119"/>
      <c r="M38" s="119"/>
      <c r="N38" s="119"/>
      <c r="O38" s="119"/>
      <c r="P38" s="113"/>
      <c r="Q38" s="113"/>
      <c r="R38" s="113"/>
      <c r="S38" s="113"/>
      <c r="T38" s="113"/>
      <c r="U38" s="113"/>
      <c r="V38" s="113"/>
      <c r="W38" s="113"/>
      <c r="X38" s="119"/>
      <c r="Y38" s="135"/>
    </row>
    <row r="39" spans="1:25" s="31" customFormat="1" ht="16.350000000000001" customHeight="1" x14ac:dyDescent="0.5">
      <c r="A39" s="53">
        <v>33</v>
      </c>
      <c r="B39" s="353">
        <v>42316</v>
      </c>
      <c r="C39" s="274" t="s">
        <v>62</v>
      </c>
      <c r="D39" s="295" t="s">
        <v>174</v>
      </c>
      <c r="E39" s="296" t="s">
        <v>175</v>
      </c>
      <c r="F39" s="278" t="s">
        <v>23</v>
      </c>
      <c r="G39" s="475"/>
      <c r="H39" s="111"/>
      <c r="I39" s="112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3"/>
      <c r="X39" s="119"/>
      <c r="Y39" s="135"/>
    </row>
    <row r="40" spans="1:25" s="31" customFormat="1" ht="16.350000000000001" customHeight="1" x14ac:dyDescent="0.5">
      <c r="A40" s="53">
        <v>34</v>
      </c>
      <c r="B40" s="353">
        <v>42330</v>
      </c>
      <c r="C40" s="274" t="s">
        <v>62</v>
      </c>
      <c r="D40" s="295" t="s">
        <v>176</v>
      </c>
      <c r="E40" s="296" t="s">
        <v>177</v>
      </c>
      <c r="F40" s="278" t="s">
        <v>26</v>
      </c>
      <c r="G40" s="473"/>
      <c r="H40" s="310"/>
      <c r="I40" s="119"/>
      <c r="J40" s="119"/>
      <c r="K40" s="119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19"/>
      <c r="Y40" s="135"/>
    </row>
    <row r="41" spans="1:25" s="31" customFormat="1" ht="15.95" customHeight="1" x14ac:dyDescent="0.5">
      <c r="A41" s="64">
        <v>35</v>
      </c>
      <c r="B41" s="183">
        <v>44399</v>
      </c>
      <c r="C41" s="584" t="s">
        <v>62</v>
      </c>
      <c r="D41" s="199" t="s">
        <v>178</v>
      </c>
      <c r="E41" s="585" t="s">
        <v>179</v>
      </c>
      <c r="F41" s="314" t="s">
        <v>29</v>
      </c>
      <c r="G41" s="586"/>
      <c r="H41" s="379"/>
      <c r="I41" s="380"/>
      <c r="J41" s="380"/>
      <c r="K41" s="380"/>
      <c r="L41" s="380"/>
      <c r="M41" s="380"/>
      <c r="N41" s="380"/>
      <c r="O41" s="380"/>
      <c r="P41" s="381"/>
      <c r="Q41" s="381"/>
      <c r="R41" s="381"/>
      <c r="S41" s="381"/>
      <c r="T41" s="381"/>
      <c r="U41" s="381"/>
      <c r="V41" s="381"/>
      <c r="W41" s="381"/>
      <c r="X41" s="526"/>
      <c r="Y41" s="137"/>
    </row>
    <row r="42" spans="1:25" s="31" customFormat="1" ht="15.95" customHeight="1" x14ac:dyDescent="0.5">
      <c r="A42" s="323">
        <v>36</v>
      </c>
      <c r="B42" s="324">
        <v>44400</v>
      </c>
      <c r="C42" s="325" t="s">
        <v>62</v>
      </c>
      <c r="D42" s="326" t="s">
        <v>180</v>
      </c>
      <c r="E42" s="327" t="s">
        <v>181</v>
      </c>
      <c r="F42" s="565" t="s">
        <v>33</v>
      </c>
      <c r="G42" s="587"/>
      <c r="H42" s="567"/>
      <c r="I42" s="330"/>
      <c r="J42" s="330"/>
      <c r="K42" s="330"/>
      <c r="L42" s="330"/>
      <c r="M42" s="330"/>
      <c r="N42" s="330"/>
      <c r="O42" s="330"/>
      <c r="P42" s="335"/>
      <c r="Q42" s="335"/>
      <c r="R42" s="335"/>
      <c r="S42" s="335"/>
      <c r="T42" s="335"/>
      <c r="U42" s="335"/>
      <c r="V42" s="335"/>
      <c r="W42" s="335"/>
      <c r="X42" s="568"/>
      <c r="Y42" s="339"/>
    </row>
    <row r="43" spans="1:25" s="31" customFormat="1" ht="6" customHeight="1" x14ac:dyDescent="0.5">
      <c r="A43" s="81"/>
      <c r="B43" s="222"/>
      <c r="C43" s="223"/>
      <c r="D43" s="224"/>
      <c r="E43" s="225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7"/>
      <c r="Q43" s="87"/>
      <c r="R43" s="87"/>
      <c r="S43" s="87"/>
      <c r="T43" s="87"/>
      <c r="U43" s="87"/>
      <c r="V43" s="87"/>
      <c r="W43" s="87"/>
      <c r="X43" s="140"/>
      <c r="Y43" s="141"/>
    </row>
    <row r="44" spans="1:25" s="31" customFormat="1" ht="16.149999999999999" customHeight="1" x14ac:dyDescent="0.5">
      <c r="A44" s="87"/>
      <c r="B44" s="88" t="s">
        <v>103</v>
      </c>
      <c r="C44" s="81"/>
      <c r="E44" s="81">
        <f>I44+O44</f>
        <v>36</v>
      </c>
      <c r="F44" s="89" t="s">
        <v>104</v>
      </c>
      <c r="G44" s="88" t="s">
        <v>105</v>
      </c>
      <c r="H44" s="88"/>
      <c r="I44" s="81">
        <f>COUNTIF($C$7:$C$42,"ช")</f>
        <v>16</v>
      </c>
      <c r="J44" s="87"/>
      <c r="K44" s="124" t="s">
        <v>106</v>
      </c>
      <c r="L44" s="88"/>
      <c r="M44" s="125" t="s">
        <v>107</v>
      </c>
      <c r="N44" s="125"/>
      <c r="O44" s="81">
        <f>COUNTIF($C$7:$C$42,"ญ")</f>
        <v>20</v>
      </c>
      <c r="P44" s="87"/>
      <c r="Q44" s="124" t="s">
        <v>106</v>
      </c>
      <c r="X44" s="87"/>
      <c r="Y44" s="87"/>
    </row>
    <row r="45" spans="1:25" s="31" customFormat="1" ht="17.100000000000001" hidden="1" customHeight="1" x14ac:dyDescent="0.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  <row r="46" spans="1:25" s="577" customFormat="1" ht="15" hidden="1" customHeight="1" x14ac:dyDescent="0.5">
      <c r="A46" s="91"/>
      <c r="B46" s="92"/>
      <c r="C46" s="91"/>
      <c r="D46" s="93" t="s">
        <v>20</v>
      </c>
      <c r="E46" s="93">
        <f>COUNTIF($F$7:$F$42,"แดง")</f>
        <v>7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</row>
    <row r="47" spans="1:25" s="577" customFormat="1" ht="15" hidden="1" customHeight="1" x14ac:dyDescent="0.5">
      <c r="A47" s="91"/>
      <c r="B47" s="92"/>
      <c r="C47" s="91"/>
      <c r="D47" s="93" t="s">
        <v>23</v>
      </c>
      <c r="E47" s="93">
        <f>COUNTIF($F$7:$F$42,"เหลือง")</f>
        <v>7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</row>
    <row r="48" spans="1:25" s="577" customFormat="1" ht="15" hidden="1" customHeight="1" x14ac:dyDescent="0.5">
      <c r="A48" s="91"/>
      <c r="B48" s="92"/>
      <c r="C48" s="91"/>
      <c r="D48" s="93" t="s">
        <v>26</v>
      </c>
      <c r="E48" s="93">
        <f>COUNTIF($F$7:$F$42,"น้ำเงิน")</f>
        <v>7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</row>
    <row r="49" spans="1:25" s="577" customFormat="1" ht="15" hidden="1" customHeight="1" x14ac:dyDescent="0.5">
      <c r="A49" s="91"/>
      <c r="B49" s="92"/>
      <c r="C49" s="91"/>
      <c r="D49" s="93" t="s">
        <v>29</v>
      </c>
      <c r="E49" s="93">
        <f>COUNTIF($F$7:$F$42,"ม่วง")</f>
        <v>7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577" customFormat="1" ht="15" hidden="1" customHeight="1" x14ac:dyDescent="0.5">
      <c r="A50" s="91"/>
      <c r="B50" s="92"/>
      <c r="C50" s="91"/>
      <c r="D50" s="93" t="s">
        <v>33</v>
      </c>
      <c r="E50" s="93">
        <f>COUNTIF($F$7:$F$42,"ฟ้า")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577" customFormat="1" ht="15" hidden="1" customHeight="1" x14ac:dyDescent="0.5">
      <c r="A51" s="91"/>
      <c r="B51" s="92"/>
      <c r="C51" s="91"/>
      <c r="D51" s="333" t="s">
        <v>108</v>
      </c>
      <c r="E51" s="333">
        <f>SUM(E46:E50)</f>
        <v>36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ht="15" customHeight="1" x14ac:dyDescent="0.5">
      <c r="A52" s="94"/>
      <c r="B52" s="95"/>
      <c r="C52" s="96"/>
      <c r="D52" s="97"/>
      <c r="E52" s="97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ht="15" customHeight="1" x14ac:dyDescent="0.5">
      <c r="A53" s="94"/>
      <c r="B53" s="95"/>
      <c r="C53" s="98"/>
      <c r="D53" s="99"/>
      <c r="E53" s="99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68" spans="2:6" ht="15" customHeight="1" x14ac:dyDescent="0.5">
      <c r="B68" s="33">
        <v>42191</v>
      </c>
      <c r="C68" s="34" t="s">
        <v>16</v>
      </c>
      <c r="D68" s="35" t="s">
        <v>182</v>
      </c>
      <c r="E68" s="35" t="s">
        <v>183</v>
      </c>
      <c r="F68" s="32" t="s">
        <v>29</v>
      </c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tabSelected="1" topLeftCell="A7" zoomScale="120" zoomScaleNormal="120" workbookViewId="0">
      <selection activeCell="B32" sqref="B32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ม.4'!B8</f>
        <v>นายจิรัฏฐ์  เนียนเถ้อ</v>
      </c>
    </row>
    <row r="2" spans="1:25" s="28" customFormat="1" ht="18" customHeight="1" x14ac:dyDescent="0.5">
      <c r="B2" s="41" t="s">
        <v>3</v>
      </c>
      <c r="C2" s="37"/>
      <c r="D2" s="38"/>
      <c r="E2" s="39" t="s">
        <v>184</v>
      </c>
      <c r="M2" s="28" t="s">
        <v>5</v>
      </c>
      <c r="R2" s="28" t="str">
        <f>'ยอด ม.4'!B9</f>
        <v>.....................</v>
      </c>
    </row>
    <row r="3" spans="1:25" s="29" customFormat="1" ht="17.25" customHeight="1" x14ac:dyDescent="0.5">
      <c r="A3" s="40" t="s">
        <v>185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ม.4'!F8</f>
        <v>737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6.149999999999999" customHeight="1" x14ac:dyDescent="0.5">
      <c r="A7" s="45">
        <v>1</v>
      </c>
      <c r="B7" s="267">
        <v>42106</v>
      </c>
      <c r="C7" s="268" t="s">
        <v>16</v>
      </c>
      <c r="D7" s="300" t="s">
        <v>186</v>
      </c>
      <c r="E7" s="301" t="s">
        <v>187</v>
      </c>
      <c r="F7" s="343" t="s">
        <v>20</v>
      </c>
      <c r="G7" s="511"/>
      <c r="H7" s="512"/>
      <c r="I7" s="118"/>
      <c r="J7" s="118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6.149999999999999" customHeight="1" x14ac:dyDescent="0.5">
      <c r="A8" s="53">
        <v>2</v>
      </c>
      <c r="B8" s="54">
        <v>42109</v>
      </c>
      <c r="C8" s="274" t="s">
        <v>16</v>
      </c>
      <c r="D8" s="295" t="s">
        <v>188</v>
      </c>
      <c r="E8" s="296" t="s">
        <v>189</v>
      </c>
      <c r="F8" s="278" t="s">
        <v>23</v>
      </c>
      <c r="G8" s="513"/>
      <c r="H8" s="508"/>
      <c r="I8" s="112"/>
      <c r="J8" s="112"/>
      <c r="K8" s="112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149999999999999" customHeight="1" x14ac:dyDescent="0.5">
      <c r="A9" s="53">
        <v>3</v>
      </c>
      <c r="B9" s="54">
        <v>42112</v>
      </c>
      <c r="C9" s="274" t="s">
        <v>16</v>
      </c>
      <c r="D9" s="295" t="s">
        <v>190</v>
      </c>
      <c r="E9" s="296" t="s">
        <v>191</v>
      </c>
      <c r="F9" s="278" t="s">
        <v>26</v>
      </c>
      <c r="G9" s="513"/>
      <c r="H9" s="508"/>
      <c r="I9" s="112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149999999999999" customHeight="1" x14ac:dyDescent="0.5">
      <c r="A10" s="53">
        <v>4</v>
      </c>
      <c r="B10" s="54">
        <v>42115</v>
      </c>
      <c r="C10" s="274" t="s">
        <v>16</v>
      </c>
      <c r="D10" s="295" t="s">
        <v>192</v>
      </c>
      <c r="E10" s="296" t="s">
        <v>193</v>
      </c>
      <c r="F10" s="278" t="s">
        <v>29</v>
      </c>
      <c r="G10" s="513"/>
      <c r="H10" s="508"/>
      <c r="I10" s="112"/>
      <c r="J10" s="112"/>
      <c r="K10" s="112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149999999999999" customHeight="1" x14ac:dyDescent="0.5">
      <c r="A11" s="64">
        <v>5</v>
      </c>
      <c r="B11" s="279">
        <v>42118</v>
      </c>
      <c r="C11" s="280" t="s">
        <v>16</v>
      </c>
      <c r="D11" s="302" t="s">
        <v>194</v>
      </c>
      <c r="E11" s="303" t="s">
        <v>195</v>
      </c>
      <c r="F11" s="284" t="s">
        <v>33</v>
      </c>
      <c r="G11" s="554"/>
      <c r="H11" s="483"/>
      <c r="I11" s="115"/>
      <c r="J11" s="115"/>
      <c r="K11" s="115"/>
      <c r="L11" s="334"/>
      <c r="M11" s="334"/>
      <c r="N11" s="334"/>
      <c r="O11" s="334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6.149999999999999" customHeight="1" x14ac:dyDescent="0.5">
      <c r="A12" s="45">
        <v>6</v>
      </c>
      <c r="B12" s="267">
        <v>42138</v>
      </c>
      <c r="C12" s="268" t="s">
        <v>16</v>
      </c>
      <c r="D12" s="300" t="s">
        <v>196</v>
      </c>
      <c r="E12" s="301" t="s">
        <v>197</v>
      </c>
      <c r="F12" s="343" t="s">
        <v>20</v>
      </c>
      <c r="G12" s="511"/>
      <c r="H12" s="512"/>
      <c r="I12" s="118"/>
      <c r="J12" s="118"/>
      <c r="K12" s="118"/>
      <c r="L12" s="118"/>
      <c r="M12" s="118"/>
      <c r="N12" s="118"/>
      <c r="O12" s="11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5" customHeight="1" x14ac:dyDescent="0.5">
      <c r="A13" s="53">
        <v>7</v>
      </c>
      <c r="B13" s="54">
        <v>42142</v>
      </c>
      <c r="C13" s="274" t="s">
        <v>16</v>
      </c>
      <c r="D13" s="295" t="s">
        <v>198</v>
      </c>
      <c r="E13" s="296" t="s">
        <v>199</v>
      </c>
      <c r="F13" s="278" t="s">
        <v>23</v>
      </c>
      <c r="G13" s="516"/>
      <c r="H13" s="517"/>
      <c r="I13" s="119"/>
      <c r="J13" s="119"/>
      <c r="K13" s="119"/>
      <c r="L13" s="119"/>
      <c r="M13" s="119"/>
      <c r="N13" s="119"/>
      <c r="O13" s="119"/>
      <c r="P13" s="113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6.350000000000001" customHeight="1" x14ac:dyDescent="0.5">
      <c r="A14" s="53">
        <v>8</v>
      </c>
      <c r="B14" s="54">
        <v>42178</v>
      </c>
      <c r="C14" s="274" t="s">
        <v>16</v>
      </c>
      <c r="D14" s="295" t="s">
        <v>200</v>
      </c>
      <c r="E14" s="296" t="s">
        <v>201</v>
      </c>
      <c r="F14" s="278" t="s">
        <v>26</v>
      </c>
      <c r="G14" s="516"/>
      <c r="H14" s="517"/>
      <c r="I14" s="119"/>
      <c r="J14" s="119"/>
      <c r="K14" s="119"/>
      <c r="L14" s="119"/>
      <c r="M14" s="119"/>
      <c r="N14" s="119"/>
      <c r="O14" s="119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149999999999999" customHeight="1" x14ac:dyDescent="0.5">
      <c r="A15" s="53">
        <v>9</v>
      </c>
      <c r="B15" s="54">
        <v>42190</v>
      </c>
      <c r="C15" s="274" t="s">
        <v>16</v>
      </c>
      <c r="D15" s="295" t="s">
        <v>202</v>
      </c>
      <c r="E15" s="296" t="s">
        <v>203</v>
      </c>
      <c r="F15" s="278" t="s">
        <v>29</v>
      </c>
      <c r="G15" s="513"/>
      <c r="H15" s="508"/>
      <c r="I15" s="112"/>
      <c r="J15" s="112"/>
      <c r="K15" s="112"/>
      <c r="L15" s="117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6.149999999999999" customHeight="1" x14ac:dyDescent="0.5">
      <c r="A16" s="64">
        <v>10</v>
      </c>
      <c r="B16" s="481">
        <v>42191</v>
      </c>
      <c r="C16" s="280" t="s">
        <v>16</v>
      </c>
      <c r="D16" s="281" t="s">
        <v>204</v>
      </c>
      <c r="E16" s="282" t="s">
        <v>183</v>
      </c>
      <c r="F16" s="284" t="s">
        <v>33</v>
      </c>
      <c r="G16" s="569"/>
      <c r="H16" s="570"/>
      <c r="I16" s="573"/>
      <c r="J16" s="573"/>
      <c r="K16" s="573"/>
      <c r="L16" s="573"/>
      <c r="M16" s="573"/>
      <c r="N16" s="573"/>
      <c r="O16" s="573"/>
      <c r="P16" s="574"/>
      <c r="Q16" s="574"/>
      <c r="R16" s="574"/>
      <c r="S16" s="574"/>
      <c r="T16" s="574"/>
      <c r="U16" s="574"/>
      <c r="V16" s="574"/>
      <c r="W16" s="574"/>
      <c r="X16" s="575"/>
      <c r="Y16" s="576"/>
    </row>
    <row r="17" spans="1:25" s="31" customFormat="1" ht="16.149999999999999" customHeight="1" x14ac:dyDescent="0.5">
      <c r="A17" s="45">
        <v>11</v>
      </c>
      <c r="B17" s="556">
        <v>42217</v>
      </c>
      <c r="C17" s="268" t="s">
        <v>16</v>
      </c>
      <c r="D17" s="300" t="s">
        <v>205</v>
      </c>
      <c r="E17" s="301" t="s">
        <v>206</v>
      </c>
      <c r="F17" s="343" t="s">
        <v>20</v>
      </c>
      <c r="G17" s="511"/>
      <c r="H17" s="51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149999999999999" customHeight="1" x14ac:dyDescent="0.5">
      <c r="A18" s="53">
        <v>12</v>
      </c>
      <c r="B18" s="353">
        <v>42218</v>
      </c>
      <c r="C18" s="274" t="s">
        <v>16</v>
      </c>
      <c r="D18" s="295" t="s">
        <v>207</v>
      </c>
      <c r="E18" s="296" t="s">
        <v>208</v>
      </c>
      <c r="F18" s="278" t="s">
        <v>23</v>
      </c>
      <c r="G18" s="513"/>
      <c r="H18" s="508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149999999999999" customHeight="1" x14ac:dyDescent="0.5">
      <c r="A19" s="53">
        <v>13</v>
      </c>
      <c r="B19" s="353">
        <v>42225</v>
      </c>
      <c r="C19" s="479" t="s">
        <v>16</v>
      </c>
      <c r="D19" s="275" t="s">
        <v>209</v>
      </c>
      <c r="E19" s="276" t="s">
        <v>210</v>
      </c>
      <c r="F19" s="278" t="s">
        <v>26</v>
      </c>
      <c r="G19" s="196"/>
      <c r="H19" s="520"/>
      <c r="I19" s="233"/>
      <c r="J19" s="233"/>
      <c r="K19" s="233"/>
      <c r="L19" s="233"/>
      <c r="M19" s="233"/>
      <c r="N19" s="233"/>
      <c r="O19" s="233"/>
      <c r="P19" s="197"/>
      <c r="Q19" s="197"/>
      <c r="R19" s="197"/>
      <c r="S19" s="197"/>
      <c r="T19" s="197"/>
      <c r="U19" s="197"/>
      <c r="V19" s="197"/>
      <c r="W19" s="197"/>
      <c r="X19" s="251"/>
      <c r="Y19" s="261"/>
    </row>
    <row r="20" spans="1:25" s="31" customFormat="1" ht="16.149999999999999" customHeight="1" x14ac:dyDescent="0.5">
      <c r="A20" s="53">
        <v>14</v>
      </c>
      <c r="B20" s="478">
        <v>42244</v>
      </c>
      <c r="C20" s="479" t="s">
        <v>16</v>
      </c>
      <c r="D20" s="297" t="s">
        <v>211</v>
      </c>
      <c r="E20" s="276" t="s">
        <v>212</v>
      </c>
      <c r="F20" s="278" t="s">
        <v>29</v>
      </c>
      <c r="G20" s="196"/>
      <c r="H20" s="520"/>
      <c r="I20" s="233"/>
      <c r="J20" s="233"/>
      <c r="K20" s="233"/>
      <c r="L20" s="233"/>
      <c r="M20" s="233"/>
      <c r="N20" s="233"/>
      <c r="O20" s="233"/>
      <c r="P20" s="197"/>
      <c r="Q20" s="197"/>
      <c r="R20" s="197"/>
      <c r="S20" s="197"/>
      <c r="T20" s="197"/>
      <c r="U20" s="197"/>
      <c r="V20" s="197"/>
      <c r="W20" s="197"/>
      <c r="X20" s="251"/>
      <c r="Y20" s="261"/>
    </row>
    <row r="21" spans="1:25" s="31" customFormat="1" ht="16.149999999999999" customHeight="1" x14ac:dyDescent="0.5">
      <c r="A21" s="64">
        <v>15</v>
      </c>
      <c r="B21" s="279">
        <v>42250</v>
      </c>
      <c r="C21" s="280" t="s">
        <v>16</v>
      </c>
      <c r="D21" s="302" t="s">
        <v>213</v>
      </c>
      <c r="E21" s="303" t="s">
        <v>214</v>
      </c>
      <c r="F21" s="284" t="s">
        <v>33</v>
      </c>
      <c r="G21" s="555"/>
      <c r="H21" s="571"/>
      <c r="I21" s="334"/>
      <c r="J21" s="334"/>
      <c r="K21" s="334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16"/>
      <c r="X21" s="334"/>
      <c r="Y21" s="137"/>
    </row>
    <row r="22" spans="1:25" s="31" customFormat="1" ht="16.149999999999999" customHeight="1" x14ac:dyDescent="0.5">
      <c r="A22" s="45">
        <v>16</v>
      </c>
      <c r="B22" s="267">
        <v>42308</v>
      </c>
      <c r="C22" s="268" t="s">
        <v>16</v>
      </c>
      <c r="D22" s="300" t="s">
        <v>215</v>
      </c>
      <c r="E22" s="301" t="s">
        <v>216</v>
      </c>
      <c r="F22" s="343" t="s">
        <v>20</v>
      </c>
      <c r="G22" s="511"/>
      <c r="H22" s="512"/>
      <c r="I22" s="118"/>
      <c r="J22" s="118"/>
      <c r="K22" s="118"/>
      <c r="L22" s="118"/>
      <c r="M22" s="118"/>
      <c r="N22" s="118"/>
      <c r="O22" s="118"/>
      <c r="P22" s="109"/>
      <c r="Q22" s="109"/>
      <c r="R22" s="109"/>
      <c r="S22" s="109"/>
      <c r="T22" s="109"/>
      <c r="U22" s="109"/>
      <c r="V22" s="109"/>
      <c r="W22" s="109"/>
      <c r="X22" s="108"/>
      <c r="Y22" s="133"/>
    </row>
    <row r="23" spans="1:25" s="31" customFormat="1" ht="16.149999999999999" customHeight="1" x14ac:dyDescent="0.5">
      <c r="A23" s="53">
        <v>17</v>
      </c>
      <c r="B23" s="54">
        <v>42341</v>
      </c>
      <c r="C23" s="274" t="s">
        <v>16</v>
      </c>
      <c r="D23" s="295" t="s">
        <v>217</v>
      </c>
      <c r="E23" s="296" t="s">
        <v>218</v>
      </c>
      <c r="F23" s="278" t="s">
        <v>23</v>
      </c>
      <c r="G23" s="513"/>
      <c r="H23" s="508"/>
      <c r="I23" s="112"/>
      <c r="J23" s="112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149999999999999" customHeight="1" x14ac:dyDescent="0.5">
      <c r="A24" s="53">
        <v>18</v>
      </c>
      <c r="B24" s="478">
        <v>42424</v>
      </c>
      <c r="C24" s="479" t="s">
        <v>16</v>
      </c>
      <c r="D24" s="275" t="s">
        <v>219</v>
      </c>
      <c r="E24" s="276" t="s">
        <v>220</v>
      </c>
      <c r="F24" s="278" t="s">
        <v>26</v>
      </c>
      <c r="G24" s="196"/>
      <c r="H24" s="520"/>
      <c r="I24" s="233"/>
      <c r="J24" s="233"/>
      <c r="K24" s="233"/>
      <c r="L24" s="233"/>
      <c r="M24" s="233"/>
      <c r="N24" s="233"/>
      <c r="O24" s="233"/>
      <c r="P24" s="197"/>
      <c r="Q24" s="197"/>
      <c r="R24" s="197"/>
      <c r="S24" s="197"/>
      <c r="T24" s="197"/>
      <c r="U24" s="197"/>
      <c r="V24" s="197"/>
      <c r="W24" s="197"/>
      <c r="X24" s="251"/>
      <c r="Y24" s="261"/>
    </row>
    <row r="25" spans="1:25" s="31" customFormat="1" ht="16.149999999999999" customHeight="1" x14ac:dyDescent="0.5">
      <c r="A25" s="53">
        <v>19</v>
      </c>
      <c r="B25" s="178">
        <v>44401</v>
      </c>
      <c r="C25" s="179" t="s">
        <v>16</v>
      </c>
      <c r="D25" s="290" t="s">
        <v>221</v>
      </c>
      <c r="E25" s="181" t="s">
        <v>222</v>
      </c>
      <c r="F25" s="292" t="s">
        <v>29</v>
      </c>
      <c r="G25" s="572"/>
      <c r="H25" s="520"/>
      <c r="I25" s="233"/>
      <c r="J25" s="233"/>
      <c r="K25" s="233"/>
      <c r="L25" s="233"/>
      <c r="M25" s="233"/>
      <c r="N25" s="233"/>
      <c r="O25" s="233"/>
      <c r="P25" s="197"/>
      <c r="Q25" s="197"/>
      <c r="R25" s="197"/>
      <c r="S25" s="197"/>
      <c r="T25" s="197"/>
      <c r="U25" s="197"/>
      <c r="V25" s="197"/>
      <c r="W25" s="197"/>
      <c r="X25" s="251"/>
      <c r="Y25" s="261"/>
    </row>
    <row r="26" spans="1:25" s="31" customFormat="1" ht="16.149999999999999" customHeight="1" x14ac:dyDescent="0.5">
      <c r="A26" s="64">
        <v>20</v>
      </c>
      <c r="B26" s="183">
        <v>44402</v>
      </c>
      <c r="C26" s="311" t="s">
        <v>16</v>
      </c>
      <c r="D26" s="185" t="s">
        <v>223</v>
      </c>
      <c r="E26" s="312" t="s">
        <v>224</v>
      </c>
      <c r="F26" s="314" t="s">
        <v>33</v>
      </c>
      <c r="G26" s="555"/>
      <c r="H26" s="571"/>
      <c r="I26" s="334"/>
      <c r="J26" s="334"/>
      <c r="K26" s="334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6.149999999999999" customHeight="1" x14ac:dyDescent="0.5">
      <c r="A27" s="45">
        <v>21</v>
      </c>
      <c r="B27" s="364">
        <v>42120</v>
      </c>
      <c r="C27" s="304" t="s">
        <v>62</v>
      </c>
      <c r="D27" s="305" t="s">
        <v>225</v>
      </c>
      <c r="E27" s="306" t="s">
        <v>226</v>
      </c>
      <c r="F27" s="343" t="s">
        <v>20</v>
      </c>
      <c r="G27" s="514"/>
      <c r="H27" s="515"/>
      <c r="I27" s="122"/>
      <c r="J27" s="122"/>
      <c r="K27" s="122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6.149999999999999" customHeight="1" x14ac:dyDescent="0.5">
      <c r="A28" s="53">
        <v>22</v>
      </c>
      <c r="B28" s="54">
        <v>42127</v>
      </c>
      <c r="C28" s="274" t="s">
        <v>62</v>
      </c>
      <c r="D28" s="295" t="s">
        <v>227</v>
      </c>
      <c r="E28" s="296" t="s">
        <v>228</v>
      </c>
      <c r="F28" s="278" t="s">
        <v>23</v>
      </c>
      <c r="G28" s="513"/>
      <c r="H28" s="508"/>
      <c r="I28" s="112"/>
      <c r="J28" s="112"/>
      <c r="K28" s="112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149999999999999" customHeight="1" x14ac:dyDescent="0.5">
      <c r="A29" s="53">
        <v>23</v>
      </c>
      <c r="B29" s="54">
        <v>42128</v>
      </c>
      <c r="C29" s="274" t="s">
        <v>62</v>
      </c>
      <c r="D29" s="295" t="s">
        <v>229</v>
      </c>
      <c r="E29" s="296" t="s">
        <v>230</v>
      </c>
      <c r="F29" s="278" t="s">
        <v>26</v>
      </c>
      <c r="G29" s="516"/>
      <c r="H29" s="517"/>
      <c r="I29" s="119"/>
      <c r="J29" s="119"/>
      <c r="K29" s="119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149999999999999" customHeight="1" x14ac:dyDescent="0.5">
      <c r="A30" s="53">
        <v>24</v>
      </c>
      <c r="B30" s="54">
        <v>42132</v>
      </c>
      <c r="C30" s="274" t="s">
        <v>62</v>
      </c>
      <c r="D30" s="295" t="s">
        <v>231</v>
      </c>
      <c r="E30" s="296" t="s">
        <v>232</v>
      </c>
      <c r="F30" s="278" t="s">
        <v>29</v>
      </c>
      <c r="G30" s="513"/>
      <c r="H30" s="508"/>
      <c r="I30" s="112"/>
      <c r="J30" s="112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6.149999999999999" customHeight="1" x14ac:dyDescent="0.5">
      <c r="A31" s="64">
        <v>25</v>
      </c>
      <c r="B31" s="279">
        <v>42133</v>
      </c>
      <c r="C31" s="359" t="s">
        <v>62</v>
      </c>
      <c r="D31" s="360" t="s">
        <v>233</v>
      </c>
      <c r="E31" s="361" t="s">
        <v>234</v>
      </c>
      <c r="F31" s="284" t="s">
        <v>33</v>
      </c>
      <c r="G31" s="509"/>
      <c r="H31" s="510"/>
      <c r="I31" s="380"/>
      <c r="J31" s="380"/>
      <c r="K31" s="380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6.149999999999999" customHeight="1" x14ac:dyDescent="0.5">
      <c r="A32" s="45">
        <v>26</v>
      </c>
      <c r="B32" s="267">
        <v>42170</v>
      </c>
      <c r="C32" s="268" t="s">
        <v>62</v>
      </c>
      <c r="D32" s="300" t="s">
        <v>235</v>
      </c>
      <c r="E32" s="301" t="s">
        <v>236</v>
      </c>
      <c r="F32" s="343" t="s">
        <v>20</v>
      </c>
      <c r="G32" s="511"/>
      <c r="H32" s="512"/>
      <c r="I32" s="118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6.350000000000001" customHeight="1" x14ac:dyDescent="0.5">
      <c r="A33" s="53">
        <v>27</v>
      </c>
      <c r="B33" s="478">
        <v>42205</v>
      </c>
      <c r="C33" s="479" t="s">
        <v>62</v>
      </c>
      <c r="D33" s="275" t="s">
        <v>237</v>
      </c>
      <c r="E33" s="276" t="s">
        <v>238</v>
      </c>
      <c r="F33" s="278" t="s">
        <v>23</v>
      </c>
      <c r="G33" s="196"/>
      <c r="H33" s="520"/>
      <c r="I33" s="233"/>
      <c r="J33" s="233"/>
      <c r="K33" s="233"/>
      <c r="L33" s="251"/>
      <c r="M33" s="251"/>
      <c r="N33" s="251"/>
      <c r="O33" s="251"/>
      <c r="P33" s="197"/>
      <c r="Q33" s="197"/>
      <c r="R33" s="197"/>
      <c r="S33" s="197"/>
      <c r="T33" s="197"/>
      <c r="U33" s="197"/>
      <c r="V33" s="197"/>
      <c r="W33" s="197"/>
      <c r="X33" s="251"/>
      <c r="Y33" s="261"/>
    </row>
    <row r="34" spans="1:25" s="31" customFormat="1" ht="16.149999999999999" customHeight="1" x14ac:dyDescent="0.5">
      <c r="A34" s="53">
        <v>28</v>
      </c>
      <c r="B34" s="54">
        <v>42235</v>
      </c>
      <c r="C34" s="274" t="s">
        <v>62</v>
      </c>
      <c r="D34" s="295" t="s">
        <v>239</v>
      </c>
      <c r="E34" s="296" t="s">
        <v>240</v>
      </c>
      <c r="F34" s="278" t="s">
        <v>26</v>
      </c>
      <c r="G34" s="513"/>
      <c r="H34" s="508"/>
      <c r="I34" s="112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149999999999999" customHeight="1" x14ac:dyDescent="0.5">
      <c r="A35" s="53">
        <v>29</v>
      </c>
      <c r="B35" s="54">
        <v>42236</v>
      </c>
      <c r="C35" s="274" t="s">
        <v>62</v>
      </c>
      <c r="D35" s="295" t="s">
        <v>241</v>
      </c>
      <c r="E35" s="296" t="s">
        <v>242</v>
      </c>
      <c r="F35" s="278" t="s">
        <v>29</v>
      </c>
      <c r="G35" s="516"/>
      <c r="H35" s="517"/>
      <c r="I35" s="119"/>
      <c r="J35" s="119"/>
      <c r="K35" s="119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5.75" customHeight="1" x14ac:dyDescent="0.5">
      <c r="A36" s="64">
        <v>30</v>
      </c>
      <c r="B36" s="481">
        <v>42240</v>
      </c>
      <c r="C36" s="280" t="s">
        <v>62</v>
      </c>
      <c r="D36" s="302" t="s">
        <v>243</v>
      </c>
      <c r="E36" s="303" t="s">
        <v>244</v>
      </c>
      <c r="F36" s="284" t="s">
        <v>33</v>
      </c>
      <c r="G36" s="554"/>
      <c r="H36" s="483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9"/>
    </row>
    <row r="37" spans="1:25" s="31" customFormat="1" ht="6" customHeight="1" x14ac:dyDescent="0.5">
      <c r="A37" s="81"/>
      <c r="B37" s="499"/>
      <c r="C37" s="83"/>
      <c r="D37" s="84"/>
      <c r="E37" s="84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7"/>
      <c r="Q37" s="87"/>
      <c r="R37" s="87"/>
      <c r="S37" s="87"/>
      <c r="T37" s="87"/>
      <c r="U37" s="87"/>
      <c r="V37" s="87"/>
      <c r="W37" s="87"/>
      <c r="X37" s="140"/>
      <c r="Y37" s="141"/>
    </row>
    <row r="38" spans="1:25" s="31" customFormat="1" ht="16.149999999999999" customHeight="1" x14ac:dyDescent="0.5">
      <c r="A38" s="87"/>
      <c r="B38" s="88" t="s">
        <v>103</v>
      </c>
      <c r="C38" s="81"/>
      <c r="E38" s="81">
        <f>I38+O38</f>
        <v>30</v>
      </c>
      <c r="F38" s="89" t="s">
        <v>104</v>
      </c>
      <c r="G38" s="88" t="s">
        <v>105</v>
      </c>
      <c r="H38" s="88"/>
      <c r="I38" s="81">
        <f>COUNTIF($C$7:$C$36,"ช")</f>
        <v>20</v>
      </c>
      <c r="J38" s="87"/>
      <c r="K38" s="124" t="s">
        <v>106</v>
      </c>
      <c r="L38" s="88"/>
      <c r="M38" s="125" t="s">
        <v>107</v>
      </c>
      <c r="N38" s="125"/>
      <c r="O38" s="81">
        <f>COUNTIF($C$7:$C$36,"ญ")</f>
        <v>10</v>
      </c>
      <c r="P38" s="87"/>
      <c r="Q38" s="124" t="s">
        <v>106</v>
      </c>
      <c r="X38" s="87"/>
      <c r="Y38" s="87"/>
    </row>
    <row r="39" spans="1:25" s="99" customFormat="1" ht="17.100000000000001" hidden="1" customHeight="1" x14ac:dyDescent="0.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</row>
    <row r="40" spans="1:25" s="94" customFormat="1" ht="15" hidden="1" customHeight="1" x14ac:dyDescent="0.5">
      <c r="A40" s="91"/>
      <c r="B40" s="92"/>
      <c r="C40" s="91"/>
      <c r="D40" s="93" t="s">
        <v>20</v>
      </c>
      <c r="E40" s="93">
        <f>COUNTIF($F$7:$F$36,"แดง")</f>
        <v>6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spans="1:25" s="94" customFormat="1" ht="15" hidden="1" customHeight="1" x14ac:dyDescent="0.5">
      <c r="A41" s="91"/>
      <c r="B41" s="92"/>
      <c r="C41" s="91"/>
      <c r="D41" s="93" t="s">
        <v>23</v>
      </c>
      <c r="E41" s="93">
        <f>COUNTIF($F$7:$F$36,"เหลือง")</f>
        <v>6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</row>
    <row r="42" spans="1:25" s="94" customFormat="1" ht="15" hidden="1" customHeight="1" x14ac:dyDescent="0.5">
      <c r="A42" s="91"/>
      <c r="B42" s="92"/>
      <c r="C42" s="91"/>
      <c r="D42" s="93" t="s">
        <v>26</v>
      </c>
      <c r="E42" s="93">
        <f>COUNTIF($F$7:$F$36,"น้ำเงิน")</f>
        <v>6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 s="94" customFormat="1" ht="15" hidden="1" customHeight="1" x14ac:dyDescent="0.5">
      <c r="A43" s="91"/>
      <c r="B43" s="92"/>
      <c r="C43" s="91"/>
      <c r="D43" s="93" t="s">
        <v>29</v>
      </c>
      <c r="E43" s="93">
        <f>COUNTIF($F$7:$F$36,"ม่วง")</f>
        <v>6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 s="94" customFormat="1" ht="15" hidden="1" customHeight="1" x14ac:dyDescent="0.5">
      <c r="A44" s="91"/>
      <c r="B44" s="92"/>
      <c r="C44" s="91"/>
      <c r="D44" s="93" t="s">
        <v>33</v>
      </c>
      <c r="E44" s="93">
        <f>COUNTIF($F$7:$F$36,"ฟ้า")</f>
        <v>6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 s="94" customFormat="1" ht="15" hidden="1" customHeight="1" x14ac:dyDescent="0.5">
      <c r="A45" s="91"/>
      <c r="B45" s="92"/>
      <c r="C45" s="91"/>
      <c r="D45" s="333" t="s">
        <v>108</v>
      </c>
      <c r="E45" s="333">
        <f>SUM(E40:E44)</f>
        <v>30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  <row r="46" spans="1:25" s="94" customFormat="1" ht="15" customHeight="1" x14ac:dyDescent="0.5">
      <c r="B46" s="95"/>
      <c r="C46" s="96"/>
      <c r="D46" s="97"/>
      <c r="E46" s="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4"/>
  <sheetViews>
    <sheetView zoomScale="120" zoomScaleNormal="120" workbookViewId="0">
      <selection activeCell="B24" sqref="B24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ม.4'!B10</f>
        <v>นายนิคม  ทิศแก้ว</v>
      </c>
    </row>
    <row r="2" spans="1:25" s="28" customFormat="1" ht="18" customHeight="1" x14ac:dyDescent="0.5">
      <c r="B2" s="41" t="s">
        <v>3</v>
      </c>
      <c r="C2" s="37"/>
      <c r="D2" s="38"/>
      <c r="E2" s="39" t="s">
        <v>245</v>
      </c>
      <c r="M2" s="28" t="s">
        <v>5</v>
      </c>
      <c r="R2" s="28" t="str">
        <f>'ยอด ม.4'!B11</f>
        <v>........................</v>
      </c>
    </row>
    <row r="3" spans="1:25" s="29" customFormat="1" ht="17.25" customHeight="1" x14ac:dyDescent="0.5">
      <c r="A3" s="40" t="s">
        <v>246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ม.4'!F10</f>
        <v>738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5.75" customHeight="1" x14ac:dyDescent="0.5">
      <c r="A7" s="45">
        <v>1</v>
      </c>
      <c r="B7" s="553">
        <v>42136</v>
      </c>
      <c r="C7" s="268" t="s">
        <v>16</v>
      </c>
      <c r="D7" s="300" t="s">
        <v>247</v>
      </c>
      <c r="E7" s="301" t="s">
        <v>248</v>
      </c>
      <c r="F7" s="343" t="s">
        <v>20</v>
      </c>
      <c r="G7" s="511"/>
      <c r="H7" s="512"/>
      <c r="I7" s="118"/>
      <c r="J7" s="118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6.149999999999999" customHeight="1" x14ac:dyDescent="0.5">
      <c r="A8" s="53">
        <v>2</v>
      </c>
      <c r="B8" s="54">
        <v>42139</v>
      </c>
      <c r="C8" s="274" t="s">
        <v>16</v>
      </c>
      <c r="D8" s="295" t="s">
        <v>249</v>
      </c>
      <c r="E8" s="296" t="s">
        <v>250</v>
      </c>
      <c r="F8" s="278" t="s">
        <v>23</v>
      </c>
      <c r="G8" s="513"/>
      <c r="H8" s="508"/>
      <c r="I8" s="112"/>
      <c r="J8" s="112"/>
      <c r="K8" s="112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149999999999999" customHeight="1" x14ac:dyDescent="0.5">
      <c r="A9" s="53">
        <v>3</v>
      </c>
      <c r="B9" s="54">
        <v>42148</v>
      </c>
      <c r="C9" s="274" t="s">
        <v>16</v>
      </c>
      <c r="D9" s="295" t="s">
        <v>251</v>
      </c>
      <c r="E9" s="296" t="s">
        <v>252</v>
      </c>
      <c r="F9" s="346" t="s">
        <v>26</v>
      </c>
      <c r="G9" s="516"/>
      <c r="H9" s="517"/>
      <c r="I9" s="119"/>
      <c r="J9" s="119"/>
      <c r="K9" s="119"/>
      <c r="L9" s="119"/>
      <c r="M9" s="119"/>
      <c r="N9" s="119"/>
      <c r="O9" s="119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149999999999999" customHeight="1" x14ac:dyDescent="0.5">
      <c r="A10" s="53">
        <v>4</v>
      </c>
      <c r="B10" s="54">
        <v>42149</v>
      </c>
      <c r="C10" s="274" t="s">
        <v>16</v>
      </c>
      <c r="D10" s="295" t="s">
        <v>253</v>
      </c>
      <c r="E10" s="296" t="s">
        <v>254</v>
      </c>
      <c r="F10" s="346" t="s">
        <v>29</v>
      </c>
      <c r="G10" s="516"/>
      <c r="H10" s="517"/>
      <c r="I10" s="119"/>
      <c r="J10" s="119"/>
      <c r="K10" s="119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149999999999999" customHeight="1" x14ac:dyDescent="0.5">
      <c r="A11" s="64">
        <v>5</v>
      </c>
      <c r="B11" s="279">
        <v>42151</v>
      </c>
      <c r="C11" s="280" t="s">
        <v>16</v>
      </c>
      <c r="D11" s="302" t="s">
        <v>255</v>
      </c>
      <c r="E11" s="303" t="s">
        <v>256</v>
      </c>
      <c r="F11" s="284" t="s">
        <v>33</v>
      </c>
      <c r="G11" s="554"/>
      <c r="H11" s="483"/>
      <c r="I11" s="115"/>
      <c r="J11" s="115"/>
      <c r="K11" s="115"/>
      <c r="L11" s="11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6.149999999999999" customHeight="1" x14ac:dyDescent="0.5">
      <c r="A12" s="45">
        <v>6</v>
      </c>
      <c r="B12" s="267">
        <v>42173</v>
      </c>
      <c r="C12" s="268" t="s">
        <v>16</v>
      </c>
      <c r="D12" s="300" t="s">
        <v>257</v>
      </c>
      <c r="E12" s="301" t="s">
        <v>258</v>
      </c>
      <c r="F12" s="343" t="s">
        <v>20</v>
      </c>
      <c r="G12" s="511"/>
      <c r="H12" s="512"/>
      <c r="I12" s="118"/>
      <c r="J12" s="118"/>
      <c r="K12" s="118"/>
      <c r="L12" s="118"/>
      <c r="M12" s="118"/>
      <c r="N12" s="118"/>
      <c r="O12" s="11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149999999999999" customHeight="1" x14ac:dyDescent="0.5">
      <c r="A13" s="53">
        <v>7</v>
      </c>
      <c r="B13" s="54">
        <v>42175</v>
      </c>
      <c r="C13" s="274" t="s">
        <v>16</v>
      </c>
      <c r="D13" s="295" t="s">
        <v>259</v>
      </c>
      <c r="E13" s="296" t="s">
        <v>260</v>
      </c>
      <c r="F13" s="278" t="s">
        <v>23</v>
      </c>
      <c r="G13" s="513"/>
      <c r="H13" s="508"/>
      <c r="I13" s="112"/>
      <c r="J13" s="112"/>
      <c r="K13" s="112"/>
      <c r="L13" s="117"/>
      <c r="M13" s="112"/>
      <c r="N13" s="112"/>
      <c r="O13" s="112"/>
      <c r="P13" s="113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6.5" customHeight="1" x14ac:dyDescent="0.5">
      <c r="A14" s="53">
        <v>8</v>
      </c>
      <c r="B14" s="54">
        <v>42181</v>
      </c>
      <c r="C14" s="274" t="s">
        <v>16</v>
      </c>
      <c r="D14" s="295" t="s">
        <v>261</v>
      </c>
      <c r="E14" s="296" t="s">
        <v>262</v>
      </c>
      <c r="F14" s="346" t="s">
        <v>26</v>
      </c>
      <c r="G14" s="513"/>
      <c r="H14" s="508"/>
      <c r="I14" s="112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149999999999999" customHeight="1" x14ac:dyDescent="0.5">
      <c r="A15" s="53">
        <v>9</v>
      </c>
      <c r="B15" s="54">
        <v>42184</v>
      </c>
      <c r="C15" s="274" t="s">
        <v>16</v>
      </c>
      <c r="D15" s="295" t="s">
        <v>263</v>
      </c>
      <c r="E15" s="296" t="s">
        <v>264</v>
      </c>
      <c r="F15" s="346" t="s">
        <v>29</v>
      </c>
      <c r="G15" s="513"/>
      <c r="H15" s="508"/>
      <c r="I15" s="112"/>
      <c r="J15" s="112"/>
      <c r="K15" s="112"/>
      <c r="L15" s="119"/>
      <c r="M15" s="119"/>
      <c r="N15" s="119"/>
      <c r="O15" s="119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6.149999999999999" customHeight="1" x14ac:dyDescent="0.5">
      <c r="A16" s="64">
        <v>10</v>
      </c>
      <c r="B16" s="279">
        <v>42186</v>
      </c>
      <c r="C16" s="280" t="s">
        <v>16</v>
      </c>
      <c r="D16" s="302" t="s">
        <v>265</v>
      </c>
      <c r="E16" s="303" t="s">
        <v>266</v>
      </c>
      <c r="F16" s="284" t="s">
        <v>33</v>
      </c>
      <c r="G16" s="554"/>
      <c r="H16" s="483"/>
      <c r="I16" s="11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334"/>
      <c r="Y16" s="137"/>
    </row>
    <row r="17" spans="1:25" s="31" customFormat="1" ht="16.149999999999999" customHeight="1" x14ac:dyDescent="0.5">
      <c r="A17" s="45">
        <v>11</v>
      </c>
      <c r="B17" s="491">
        <v>42187</v>
      </c>
      <c r="C17" s="268" t="s">
        <v>16</v>
      </c>
      <c r="D17" s="300" t="s">
        <v>267</v>
      </c>
      <c r="E17" s="301" t="s">
        <v>268</v>
      </c>
      <c r="F17" s="343" t="s">
        <v>20</v>
      </c>
      <c r="G17" s="511"/>
      <c r="H17" s="51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149999999999999" customHeight="1" x14ac:dyDescent="0.5">
      <c r="A18" s="53">
        <v>12</v>
      </c>
      <c r="B18" s="294">
        <v>42213</v>
      </c>
      <c r="C18" s="274" t="s">
        <v>16</v>
      </c>
      <c r="D18" s="295" t="s">
        <v>269</v>
      </c>
      <c r="E18" s="296" t="s">
        <v>270</v>
      </c>
      <c r="F18" s="278" t="s">
        <v>23</v>
      </c>
      <c r="G18" s="513"/>
      <c r="H18" s="508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149999999999999" customHeight="1" x14ac:dyDescent="0.5">
      <c r="A19" s="53">
        <v>13</v>
      </c>
      <c r="B19" s="294">
        <v>42220</v>
      </c>
      <c r="C19" s="274" t="s">
        <v>16</v>
      </c>
      <c r="D19" s="295" t="s">
        <v>271</v>
      </c>
      <c r="E19" s="296" t="s">
        <v>272</v>
      </c>
      <c r="F19" s="346" t="s">
        <v>26</v>
      </c>
      <c r="G19" s="513"/>
      <c r="H19" s="508"/>
      <c r="I19" s="112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9"/>
      <c r="Y19" s="135"/>
    </row>
    <row r="20" spans="1:25" s="31" customFormat="1" ht="16.149999999999999" customHeight="1" x14ac:dyDescent="0.5">
      <c r="A20" s="53">
        <v>14</v>
      </c>
      <c r="B20" s="294">
        <v>42254</v>
      </c>
      <c r="C20" s="274" t="s">
        <v>16</v>
      </c>
      <c r="D20" s="366" t="s">
        <v>273</v>
      </c>
      <c r="E20" s="296" t="s">
        <v>274</v>
      </c>
      <c r="F20" s="346" t="s">
        <v>29</v>
      </c>
      <c r="G20" s="513"/>
      <c r="H20" s="508"/>
      <c r="I20" s="112"/>
      <c r="J20" s="112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3"/>
      <c r="X20" s="119"/>
      <c r="Y20" s="135"/>
    </row>
    <row r="21" spans="1:25" s="31" customFormat="1" ht="16.149999999999999" customHeight="1" x14ac:dyDescent="0.5">
      <c r="A21" s="64">
        <v>15</v>
      </c>
      <c r="B21" s="298">
        <v>42257</v>
      </c>
      <c r="C21" s="280" t="s">
        <v>16</v>
      </c>
      <c r="D21" s="302" t="s">
        <v>275</v>
      </c>
      <c r="E21" s="303" t="s">
        <v>276</v>
      </c>
      <c r="F21" s="284" t="s">
        <v>33</v>
      </c>
      <c r="G21" s="555"/>
      <c r="H21" s="315"/>
      <c r="I21" s="334"/>
      <c r="J21" s="334"/>
      <c r="K21" s="334"/>
      <c r="L21" s="334"/>
      <c r="M21" s="334"/>
      <c r="N21" s="334"/>
      <c r="O21" s="334"/>
      <c r="P21" s="116"/>
      <c r="Q21" s="116"/>
      <c r="R21" s="116"/>
      <c r="S21" s="116"/>
      <c r="T21" s="116"/>
      <c r="U21" s="116"/>
      <c r="V21" s="116"/>
      <c r="W21" s="116"/>
      <c r="X21" s="334"/>
      <c r="Y21" s="137"/>
    </row>
    <row r="22" spans="1:25" s="31" customFormat="1" ht="16.149999999999999" customHeight="1" x14ac:dyDescent="0.5">
      <c r="A22" s="45">
        <v>16</v>
      </c>
      <c r="B22" s="556">
        <v>42261</v>
      </c>
      <c r="C22" s="268" t="s">
        <v>16</v>
      </c>
      <c r="D22" s="300" t="s">
        <v>277</v>
      </c>
      <c r="E22" s="301" t="s">
        <v>278</v>
      </c>
      <c r="F22" s="343" t="s">
        <v>20</v>
      </c>
      <c r="G22" s="557"/>
      <c r="H22" s="382"/>
      <c r="I22" s="118"/>
      <c r="J22" s="118"/>
      <c r="K22" s="118"/>
      <c r="L22" s="118"/>
      <c r="M22" s="118"/>
      <c r="N22" s="118"/>
      <c r="O22" s="118"/>
      <c r="P22" s="109"/>
      <c r="Q22" s="109"/>
      <c r="R22" s="109"/>
      <c r="S22" s="109"/>
      <c r="T22" s="109"/>
      <c r="U22" s="109"/>
      <c r="V22" s="109"/>
      <c r="W22" s="109"/>
      <c r="X22" s="108"/>
      <c r="Y22" s="133"/>
    </row>
    <row r="23" spans="1:25" s="31" customFormat="1" ht="16.149999999999999" customHeight="1" x14ac:dyDescent="0.5">
      <c r="A23" s="53">
        <v>17</v>
      </c>
      <c r="B23" s="353">
        <v>42307</v>
      </c>
      <c r="C23" s="274" t="s">
        <v>16</v>
      </c>
      <c r="D23" s="295" t="s">
        <v>279</v>
      </c>
      <c r="E23" s="296" t="s">
        <v>280</v>
      </c>
      <c r="F23" s="278" t="s">
        <v>23</v>
      </c>
      <c r="G23" s="513"/>
      <c r="H23" s="508"/>
      <c r="I23" s="112"/>
      <c r="J23" s="112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149999999999999" customHeight="1" x14ac:dyDescent="0.5">
      <c r="A24" s="53">
        <v>18</v>
      </c>
      <c r="B24" s="353">
        <v>42332</v>
      </c>
      <c r="C24" s="274" t="s">
        <v>16</v>
      </c>
      <c r="D24" s="295" t="s">
        <v>281</v>
      </c>
      <c r="E24" s="296" t="s">
        <v>282</v>
      </c>
      <c r="F24" s="346" t="s">
        <v>26</v>
      </c>
      <c r="G24" s="513"/>
      <c r="H24" s="508"/>
      <c r="I24" s="112"/>
      <c r="J24" s="112"/>
      <c r="K24" s="112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13"/>
      <c r="X24" s="119"/>
      <c r="Y24" s="135"/>
    </row>
    <row r="25" spans="1:25" s="31" customFormat="1" ht="16.149999999999999" customHeight="1" x14ac:dyDescent="0.5">
      <c r="A25" s="53">
        <v>19</v>
      </c>
      <c r="B25" s="409">
        <v>42333</v>
      </c>
      <c r="C25" s="79" t="s">
        <v>16</v>
      </c>
      <c r="D25" s="56" t="s">
        <v>283</v>
      </c>
      <c r="E25" s="57" t="s">
        <v>284</v>
      </c>
      <c r="F25" s="346" t="s">
        <v>29</v>
      </c>
      <c r="G25" s="513"/>
      <c r="H25" s="508"/>
      <c r="I25" s="112"/>
      <c r="J25" s="112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19"/>
      <c r="Y25" s="135"/>
    </row>
    <row r="26" spans="1:25" s="31" customFormat="1" ht="16.350000000000001" customHeight="1" x14ac:dyDescent="0.5">
      <c r="A26" s="64">
        <v>20</v>
      </c>
      <c r="B26" s="410">
        <v>42390</v>
      </c>
      <c r="C26" s="390" t="s">
        <v>16</v>
      </c>
      <c r="D26" s="391" t="s">
        <v>285</v>
      </c>
      <c r="E26" s="392" t="s">
        <v>286</v>
      </c>
      <c r="F26" s="284" t="s">
        <v>33</v>
      </c>
      <c r="G26" s="554"/>
      <c r="H26" s="483"/>
      <c r="I26" s="115"/>
      <c r="J26" s="115"/>
      <c r="K26" s="115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6.149999999999999" customHeight="1" x14ac:dyDescent="0.5">
      <c r="A27" s="45">
        <v>21</v>
      </c>
      <c r="B27" s="188">
        <v>44403</v>
      </c>
      <c r="C27" s="316" t="s">
        <v>16</v>
      </c>
      <c r="D27" s="190" t="s">
        <v>287</v>
      </c>
      <c r="E27" s="317" t="s">
        <v>288</v>
      </c>
      <c r="F27" s="356" t="s">
        <v>20</v>
      </c>
      <c r="G27" s="558"/>
      <c r="H27" s="515"/>
      <c r="I27" s="123"/>
      <c r="J27" s="122"/>
      <c r="K27" s="122"/>
      <c r="L27" s="121"/>
      <c r="M27" s="121"/>
      <c r="N27" s="121"/>
      <c r="O27" s="121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6.149999999999999" customHeight="1" x14ac:dyDescent="0.5">
      <c r="A28" s="53">
        <v>22</v>
      </c>
      <c r="B28" s="178">
        <v>44404</v>
      </c>
      <c r="C28" s="289" t="s">
        <v>16</v>
      </c>
      <c r="D28" s="180" t="s">
        <v>289</v>
      </c>
      <c r="E28" s="308" t="s">
        <v>290</v>
      </c>
      <c r="F28" s="292" t="s">
        <v>23</v>
      </c>
      <c r="G28" s="513"/>
      <c r="H28" s="111"/>
      <c r="I28" s="112"/>
      <c r="J28" s="112"/>
      <c r="K28" s="112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149999999999999" customHeight="1" x14ac:dyDescent="0.5">
      <c r="A29" s="53">
        <v>23</v>
      </c>
      <c r="B29" s="559">
        <v>44405</v>
      </c>
      <c r="C29" s="289" t="s">
        <v>16</v>
      </c>
      <c r="D29" s="180" t="s">
        <v>291</v>
      </c>
      <c r="E29" s="308" t="s">
        <v>292</v>
      </c>
      <c r="F29" s="354" t="s">
        <v>26</v>
      </c>
      <c r="G29" s="516"/>
      <c r="H29" s="517"/>
      <c r="I29" s="119"/>
      <c r="J29" s="119"/>
      <c r="K29" s="119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149999999999999" customHeight="1" x14ac:dyDescent="0.5">
      <c r="A30" s="53">
        <v>24</v>
      </c>
      <c r="B30" s="560">
        <v>44406</v>
      </c>
      <c r="C30" s="289" t="s">
        <v>16</v>
      </c>
      <c r="D30" s="180" t="s">
        <v>293</v>
      </c>
      <c r="E30" s="308" t="s">
        <v>294</v>
      </c>
      <c r="F30" s="354" t="s">
        <v>29</v>
      </c>
      <c r="G30" s="513"/>
      <c r="H30" s="508"/>
      <c r="I30" s="112"/>
      <c r="J30" s="112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6.149999999999999" customHeight="1" x14ac:dyDescent="0.5">
      <c r="A31" s="64">
        <v>25</v>
      </c>
      <c r="B31" s="279">
        <v>42159</v>
      </c>
      <c r="C31" s="359" t="s">
        <v>62</v>
      </c>
      <c r="D31" s="360" t="s">
        <v>295</v>
      </c>
      <c r="E31" s="361" t="s">
        <v>296</v>
      </c>
      <c r="F31" s="284" t="s">
        <v>33</v>
      </c>
      <c r="G31" s="561"/>
      <c r="H31" s="562"/>
      <c r="I31" s="526"/>
      <c r="J31" s="526"/>
      <c r="K31" s="526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6.149999999999999" customHeight="1" x14ac:dyDescent="0.5">
      <c r="A32" s="45">
        <v>26</v>
      </c>
      <c r="B32" s="267">
        <v>42195</v>
      </c>
      <c r="C32" s="268" t="s">
        <v>62</v>
      </c>
      <c r="D32" s="300" t="s">
        <v>297</v>
      </c>
      <c r="E32" s="301" t="s">
        <v>298</v>
      </c>
      <c r="F32" s="343" t="s">
        <v>20</v>
      </c>
      <c r="G32" s="511"/>
      <c r="H32" s="512"/>
      <c r="I32" s="118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6.149999999999999" customHeight="1" x14ac:dyDescent="0.5">
      <c r="A33" s="53">
        <v>27</v>
      </c>
      <c r="B33" s="54">
        <v>42196</v>
      </c>
      <c r="C33" s="274" t="s">
        <v>62</v>
      </c>
      <c r="D33" s="295" t="s">
        <v>299</v>
      </c>
      <c r="E33" s="296" t="s">
        <v>300</v>
      </c>
      <c r="F33" s="278" t="s">
        <v>23</v>
      </c>
      <c r="G33" s="513"/>
      <c r="H33" s="508"/>
      <c r="I33" s="112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19"/>
      <c r="Y33" s="135"/>
    </row>
    <row r="34" spans="1:25" s="31" customFormat="1" ht="16.149999999999999" customHeight="1" x14ac:dyDescent="0.5">
      <c r="A34" s="53">
        <v>28</v>
      </c>
      <c r="B34" s="54">
        <v>42204</v>
      </c>
      <c r="C34" s="274" t="s">
        <v>62</v>
      </c>
      <c r="D34" s="295" t="s">
        <v>301</v>
      </c>
      <c r="E34" s="296" t="s">
        <v>302</v>
      </c>
      <c r="F34" s="346" t="s">
        <v>26</v>
      </c>
      <c r="G34" s="513"/>
      <c r="H34" s="508"/>
      <c r="I34" s="112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149999999999999" customHeight="1" x14ac:dyDescent="0.5">
      <c r="A35" s="53">
        <v>29</v>
      </c>
      <c r="B35" s="54">
        <v>42207</v>
      </c>
      <c r="C35" s="274" t="s">
        <v>62</v>
      </c>
      <c r="D35" s="295" t="s">
        <v>303</v>
      </c>
      <c r="E35" s="296" t="s">
        <v>304</v>
      </c>
      <c r="F35" s="346" t="s">
        <v>29</v>
      </c>
      <c r="G35" s="513"/>
      <c r="H35" s="508"/>
      <c r="I35" s="112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6.350000000000001" customHeight="1" x14ac:dyDescent="0.5">
      <c r="A36" s="64">
        <v>30</v>
      </c>
      <c r="B36" s="481">
        <v>42239</v>
      </c>
      <c r="C36" s="280" t="s">
        <v>62</v>
      </c>
      <c r="D36" s="302" t="s">
        <v>305</v>
      </c>
      <c r="E36" s="303" t="s">
        <v>306</v>
      </c>
      <c r="F36" s="284" t="s">
        <v>33</v>
      </c>
      <c r="G36" s="554"/>
      <c r="H36" s="483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7"/>
    </row>
    <row r="37" spans="1:25" s="31" customFormat="1" ht="16.149999999999999" customHeight="1" x14ac:dyDescent="0.5">
      <c r="A37" s="45">
        <v>31</v>
      </c>
      <c r="B37" s="267">
        <v>42241</v>
      </c>
      <c r="C37" s="304" t="s">
        <v>62</v>
      </c>
      <c r="D37" s="305" t="s">
        <v>307</v>
      </c>
      <c r="E37" s="306" t="s">
        <v>308</v>
      </c>
      <c r="F37" s="343" t="s">
        <v>20</v>
      </c>
      <c r="G37" s="563"/>
      <c r="H37" s="564"/>
      <c r="I37" s="121"/>
      <c r="J37" s="121"/>
      <c r="K37" s="121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3"/>
      <c r="X37" s="121"/>
      <c r="Y37" s="133"/>
    </row>
    <row r="38" spans="1:25" s="31" customFormat="1" ht="16.149999999999999" customHeight="1" x14ac:dyDescent="0.5">
      <c r="A38" s="53">
        <v>32</v>
      </c>
      <c r="B38" s="294">
        <v>42317</v>
      </c>
      <c r="C38" s="274" t="s">
        <v>62</v>
      </c>
      <c r="D38" s="295" t="s">
        <v>309</v>
      </c>
      <c r="E38" s="296" t="s">
        <v>310</v>
      </c>
      <c r="F38" s="278" t="s">
        <v>23</v>
      </c>
      <c r="G38" s="513"/>
      <c r="H38" s="111"/>
      <c r="I38" s="112"/>
      <c r="J38" s="112"/>
      <c r="K38" s="112"/>
      <c r="L38" s="112"/>
      <c r="M38" s="112"/>
      <c r="N38" s="112"/>
      <c r="O38" s="112"/>
      <c r="P38" s="113"/>
      <c r="Q38" s="113"/>
      <c r="R38" s="113"/>
      <c r="S38" s="113"/>
      <c r="T38" s="113"/>
      <c r="U38" s="113"/>
      <c r="V38" s="113"/>
      <c r="W38" s="113"/>
      <c r="X38" s="119"/>
      <c r="Y38" s="135"/>
    </row>
    <row r="39" spans="1:25" s="31" customFormat="1" ht="16.149999999999999" customHeight="1" x14ac:dyDescent="0.5">
      <c r="A39" s="53">
        <v>33</v>
      </c>
      <c r="B39" s="294">
        <v>42352</v>
      </c>
      <c r="C39" s="274" t="s">
        <v>62</v>
      </c>
      <c r="D39" s="295" t="s">
        <v>311</v>
      </c>
      <c r="E39" s="296" t="s">
        <v>312</v>
      </c>
      <c r="F39" s="346" t="s">
        <v>26</v>
      </c>
      <c r="G39" s="513"/>
      <c r="H39" s="111"/>
      <c r="I39" s="112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3"/>
      <c r="X39" s="119"/>
      <c r="Y39" s="135"/>
    </row>
    <row r="40" spans="1:25" s="31" customFormat="1" ht="16.149999999999999" customHeight="1" x14ac:dyDescent="0.5">
      <c r="A40" s="53">
        <v>34</v>
      </c>
      <c r="B40" s="353">
        <v>42409</v>
      </c>
      <c r="C40" s="274" t="s">
        <v>62</v>
      </c>
      <c r="D40" s="295" t="s">
        <v>313</v>
      </c>
      <c r="E40" s="296" t="s">
        <v>314</v>
      </c>
      <c r="F40" s="346" t="s">
        <v>29</v>
      </c>
      <c r="G40" s="513"/>
      <c r="H40" s="111"/>
      <c r="I40" s="112"/>
      <c r="J40" s="112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19"/>
      <c r="Y40" s="135"/>
    </row>
    <row r="41" spans="1:25" s="31" customFormat="1" ht="16.149999999999999" customHeight="1" x14ac:dyDescent="0.5">
      <c r="A41" s="64">
        <v>35</v>
      </c>
      <c r="B41" s="367">
        <v>42581</v>
      </c>
      <c r="C41" s="280" t="s">
        <v>62</v>
      </c>
      <c r="D41" s="302" t="s">
        <v>315</v>
      </c>
      <c r="E41" s="303" t="s">
        <v>316</v>
      </c>
      <c r="F41" s="284" t="s">
        <v>33</v>
      </c>
      <c r="G41" s="554"/>
      <c r="H41" s="322"/>
      <c r="I41" s="115"/>
      <c r="J41" s="115"/>
      <c r="K41" s="115"/>
      <c r="L41" s="115"/>
      <c r="M41" s="115"/>
      <c r="N41" s="115"/>
      <c r="O41" s="115"/>
      <c r="P41" s="116"/>
      <c r="Q41" s="116"/>
      <c r="R41" s="116"/>
      <c r="S41" s="116"/>
      <c r="T41" s="116"/>
      <c r="U41" s="116"/>
      <c r="V41" s="116"/>
      <c r="W41" s="116"/>
      <c r="X41" s="334"/>
      <c r="Y41" s="139"/>
    </row>
    <row r="42" spans="1:25" s="31" customFormat="1" ht="16.149999999999999" customHeight="1" x14ac:dyDescent="0.5">
      <c r="A42" s="323">
        <v>36</v>
      </c>
      <c r="B42" s="183">
        <v>44407</v>
      </c>
      <c r="C42" s="325" t="s">
        <v>62</v>
      </c>
      <c r="D42" s="326" t="s">
        <v>317</v>
      </c>
      <c r="E42" s="327" t="s">
        <v>318</v>
      </c>
      <c r="F42" s="565" t="s">
        <v>20</v>
      </c>
      <c r="G42" s="566"/>
      <c r="H42" s="567"/>
      <c r="I42" s="330"/>
      <c r="J42" s="330"/>
      <c r="K42" s="330"/>
      <c r="L42" s="330"/>
      <c r="M42" s="330"/>
      <c r="N42" s="330"/>
      <c r="O42" s="330"/>
      <c r="P42" s="335"/>
      <c r="Q42" s="335"/>
      <c r="R42" s="335"/>
      <c r="S42" s="335"/>
      <c r="T42" s="335"/>
      <c r="U42" s="335"/>
      <c r="V42" s="335"/>
      <c r="W42" s="335"/>
      <c r="X42" s="568"/>
      <c r="Y42" s="339"/>
    </row>
    <row r="43" spans="1:25" s="31" customFormat="1" ht="6" customHeight="1" x14ac:dyDescent="0.5">
      <c r="A43" s="81"/>
      <c r="B43" s="222"/>
      <c r="C43" s="223"/>
      <c r="D43" s="224"/>
      <c r="E43" s="225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7"/>
      <c r="Q43" s="87"/>
      <c r="R43" s="87"/>
      <c r="S43" s="87"/>
      <c r="T43" s="87"/>
      <c r="U43" s="87"/>
      <c r="V43" s="87"/>
      <c r="W43" s="87"/>
      <c r="X43" s="140"/>
      <c r="Y43" s="141"/>
    </row>
    <row r="44" spans="1:25" s="31" customFormat="1" ht="16.149999999999999" customHeight="1" x14ac:dyDescent="0.5">
      <c r="A44" s="87"/>
      <c r="B44" s="88" t="s">
        <v>103</v>
      </c>
      <c r="C44" s="81"/>
      <c r="E44" s="81">
        <f>I44+O44</f>
        <v>36</v>
      </c>
      <c r="F44" s="89" t="s">
        <v>104</v>
      </c>
      <c r="G44" s="88" t="s">
        <v>105</v>
      </c>
      <c r="H44" s="88"/>
      <c r="I44" s="81">
        <f>COUNTIF($C$7:$C$42,"ช")</f>
        <v>24</v>
      </c>
      <c r="J44" s="87"/>
      <c r="K44" s="124" t="s">
        <v>106</v>
      </c>
      <c r="L44" s="88"/>
      <c r="M44" s="125" t="s">
        <v>107</v>
      </c>
      <c r="N44" s="125"/>
      <c r="O44" s="81">
        <f>COUNTIF($C$7:$C$42,"ญ")</f>
        <v>12</v>
      </c>
      <c r="P44" s="87"/>
      <c r="Q44" s="124" t="s">
        <v>106</v>
      </c>
      <c r="X44" s="87"/>
      <c r="Y44" s="87"/>
    </row>
    <row r="45" spans="1:25" s="99" customFormat="1" ht="17.100000000000001" hidden="1" customHeight="1" x14ac:dyDescent="0.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  <row r="46" spans="1:25" s="94" customFormat="1" ht="15" hidden="1" customHeight="1" x14ac:dyDescent="0.5">
      <c r="A46" s="91"/>
      <c r="B46" s="92"/>
      <c r="C46" s="91"/>
      <c r="D46" s="93" t="s">
        <v>20</v>
      </c>
      <c r="E46" s="93">
        <f>COUNTIF($F$7:$F$42,"แดง")</f>
        <v>8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</row>
    <row r="47" spans="1:25" s="94" customFormat="1" ht="15" hidden="1" customHeight="1" x14ac:dyDescent="0.5">
      <c r="A47" s="91"/>
      <c r="B47" s="92"/>
      <c r="C47" s="91"/>
      <c r="D47" s="93" t="s">
        <v>23</v>
      </c>
      <c r="E47" s="93">
        <f>COUNTIF($F$7:$F$42,"เหลือง")</f>
        <v>7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</row>
    <row r="48" spans="1:25" s="94" customFormat="1" ht="15" hidden="1" customHeight="1" x14ac:dyDescent="0.5">
      <c r="A48" s="91"/>
      <c r="B48" s="92"/>
      <c r="C48" s="91"/>
      <c r="D48" s="93" t="s">
        <v>26</v>
      </c>
      <c r="E48" s="93">
        <f>COUNTIF($F$7:$F$42,"น้ำเงิน")</f>
        <v>7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</row>
    <row r="49" spans="1:25" s="94" customFormat="1" ht="15" hidden="1" customHeight="1" x14ac:dyDescent="0.5">
      <c r="A49" s="91"/>
      <c r="B49" s="92"/>
      <c r="C49" s="91"/>
      <c r="D49" s="93" t="s">
        <v>29</v>
      </c>
      <c r="E49" s="93">
        <f>COUNTIF($F$7:$F$42,"ม่วง")</f>
        <v>7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94" customFormat="1" ht="15" hidden="1" customHeight="1" x14ac:dyDescent="0.5">
      <c r="A50" s="91"/>
      <c r="B50" s="92"/>
      <c r="C50" s="91"/>
      <c r="D50" s="93" t="s">
        <v>33</v>
      </c>
      <c r="E50" s="93">
        <f>COUNTIF($F$7:$F$42,"ฟ้า")</f>
        <v>7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94" customFormat="1" ht="15" hidden="1" customHeight="1" x14ac:dyDescent="0.5">
      <c r="A51" s="91"/>
      <c r="B51" s="92"/>
      <c r="C51" s="91"/>
      <c r="D51" s="333" t="s">
        <v>108</v>
      </c>
      <c r="E51" s="333">
        <f>SUM(E46:E50)</f>
        <v>36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ht="15" customHeight="1" x14ac:dyDescent="0.5">
      <c r="B52" s="95"/>
      <c r="C52" s="96"/>
      <c r="D52" s="97"/>
      <c r="E52" s="97"/>
      <c r="F52" s="94"/>
    </row>
    <row r="53" spans="1:25" ht="15" customHeight="1" x14ac:dyDescent="0.5">
      <c r="D53" s="97"/>
      <c r="E53" s="97"/>
    </row>
    <row r="54" spans="1:25" ht="15" customHeight="1" x14ac:dyDescent="0.5">
      <c r="C54" s="419"/>
      <c r="D54" s="99"/>
      <c r="E54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zoomScale="120" zoomScaleNormal="120" workbookViewId="0">
      <selection activeCell="I25" sqref="I25"/>
    </sheetView>
  </sheetViews>
  <sheetFormatPr defaultColWidth="9.140625" defaultRowHeight="15" customHeight="1" x14ac:dyDescent="0.5"/>
  <cols>
    <col min="1" max="1" width="3.5703125" style="32" customWidth="1"/>
    <col min="2" max="2" width="9.7109375" style="536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537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ม.4'!B12</f>
        <v>นางอิสราพร เดชะราช</v>
      </c>
    </row>
    <row r="2" spans="1:25" s="28" customFormat="1" ht="18" customHeight="1" x14ac:dyDescent="0.5">
      <c r="B2" s="538" t="s">
        <v>3</v>
      </c>
      <c r="C2" s="37"/>
      <c r="D2" s="38"/>
      <c r="E2" s="39" t="s">
        <v>319</v>
      </c>
      <c r="M2" s="28" t="s">
        <v>5</v>
      </c>
      <c r="R2" s="28" t="str">
        <f>'ยอด ม.4'!B13</f>
        <v>นางสาวไอยลดา สอนมี</v>
      </c>
    </row>
    <row r="3" spans="1:25" s="29" customFormat="1" ht="17.25" customHeight="1" x14ac:dyDescent="0.5">
      <c r="A3" s="40" t="s">
        <v>320</v>
      </c>
      <c r="B3" s="539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539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ม.4'!F12</f>
        <v>728</v>
      </c>
      <c r="X4" s="686"/>
    </row>
    <row r="5" spans="1:25" s="30" customFormat="1" ht="18" customHeight="1" x14ac:dyDescent="0.5">
      <c r="A5" s="687" t="s">
        <v>9</v>
      </c>
      <c r="B5" s="700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701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6.350000000000001" customHeight="1" x14ac:dyDescent="0.5">
      <c r="A7" s="45">
        <v>1</v>
      </c>
      <c r="B7" s="267">
        <v>42226</v>
      </c>
      <c r="C7" s="268" t="s">
        <v>16</v>
      </c>
      <c r="D7" s="300" t="s">
        <v>321</v>
      </c>
      <c r="E7" s="301" t="s">
        <v>322</v>
      </c>
      <c r="F7" s="343" t="s">
        <v>23</v>
      </c>
      <c r="G7" s="471"/>
      <c r="H7" s="512"/>
      <c r="I7" s="118"/>
      <c r="J7" s="118"/>
      <c r="K7" s="118"/>
      <c r="L7" s="108"/>
      <c r="M7" s="108"/>
      <c r="N7" s="108"/>
      <c r="O7" s="10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5.95" customHeight="1" x14ac:dyDescent="0.5">
      <c r="A8" s="53">
        <v>2</v>
      </c>
      <c r="B8" s="54">
        <v>42247</v>
      </c>
      <c r="C8" s="274" t="s">
        <v>16</v>
      </c>
      <c r="D8" s="295" t="s">
        <v>323</v>
      </c>
      <c r="E8" s="296" t="s">
        <v>324</v>
      </c>
      <c r="F8" s="278" t="s">
        <v>26</v>
      </c>
      <c r="G8" s="475"/>
      <c r="H8" s="508"/>
      <c r="I8" s="112"/>
      <c r="J8" s="112"/>
      <c r="K8" s="112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350000000000001" customHeight="1" x14ac:dyDescent="0.5">
      <c r="A9" s="53">
        <v>3</v>
      </c>
      <c r="B9" s="54">
        <v>42249</v>
      </c>
      <c r="C9" s="274" t="s">
        <v>16</v>
      </c>
      <c r="D9" s="295" t="s">
        <v>325</v>
      </c>
      <c r="E9" s="296" t="s">
        <v>326</v>
      </c>
      <c r="F9" s="278" t="s">
        <v>29</v>
      </c>
      <c r="G9" s="475"/>
      <c r="H9" s="508"/>
      <c r="I9" s="112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350000000000001" customHeight="1" x14ac:dyDescent="0.5">
      <c r="A10" s="53">
        <v>4</v>
      </c>
      <c r="B10" s="54">
        <v>42295</v>
      </c>
      <c r="C10" s="274" t="s">
        <v>16</v>
      </c>
      <c r="D10" s="295" t="s">
        <v>327</v>
      </c>
      <c r="E10" s="296" t="s">
        <v>328</v>
      </c>
      <c r="F10" s="278" t="s">
        <v>33</v>
      </c>
      <c r="G10" s="475"/>
      <c r="H10" s="508"/>
      <c r="I10" s="112"/>
      <c r="J10" s="112"/>
      <c r="K10" s="112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350000000000001" customHeight="1" x14ac:dyDescent="0.5">
      <c r="A11" s="64">
        <v>5</v>
      </c>
      <c r="B11" s="279">
        <v>42304</v>
      </c>
      <c r="C11" s="280" t="s">
        <v>16</v>
      </c>
      <c r="D11" s="302" t="s">
        <v>329</v>
      </c>
      <c r="E11" s="303" t="s">
        <v>330</v>
      </c>
      <c r="F11" s="284" t="s">
        <v>20</v>
      </c>
      <c r="G11" s="477"/>
      <c r="H11" s="483"/>
      <c r="I11" s="115"/>
      <c r="J11" s="115"/>
      <c r="K11" s="115"/>
      <c r="L11" s="28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5.95" customHeight="1" x14ac:dyDescent="0.5">
      <c r="A12" s="45">
        <v>6</v>
      </c>
      <c r="B12" s="267">
        <v>42334</v>
      </c>
      <c r="C12" s="268" t="s">
        <v>16</v>
      </c>
      <c r="D12" s="300" t="s">
        <v>331</v>
      </c>
      <c r="E12" s="301" t="s">
        <v>332</v>
      </c>
      <c r="F12" s="343" t="s">
        <v>23</v>
      </c>
      <c r="G12" s="471"/>
      <c r="H12" s="512"/>
      <c r="I12" s="118"/>
      <c r="J12" s="118"/>
      <c r="K12" s="118"/>
      <c r="L12" s="108"/>
      <c r="M12" s="108"/>
      <c r="N12" s="108"/>
      <c r="O12" s="10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350000000000001" customHeight="1" x14ac:dyDescent="0.5">
      <c r="A13" s="53">
        <v>7</v>
      </c>
      <c r="B13" s="54">
        <v>42337</v>
      </c>
      <c r="C13" s="274" t="s">
        <v>16</v>
      </c>
      <c r="D13" s="295" t="s">
        <v>333</v>
      </c>
      <c r="E13" s="296" t="s">
        <v>334</v>
      </c>
      <c r="F13" s="278" t="s">
        <v>26</v>
      </c>
      <c r="G13" s="473"/>
      <c r="H13" s="517"/>
      <c r="I13" s="119"/>
      <c r="J13" s="119"/>
      <c r="K13" s="119"/>
      <c r="L13" s="119"/>
      <c r="M13" s="119"/>
      <c r="N13" s="119"/>
      <c r="O13" s="119"/>
      <c r="P13" s="113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6.350000000000001" customHeight="1" x14ac:dyDescent="0.5">
      <c r="A14" s="53">
        <v>8</v>
      </c>
      <c r="B14" s="54">
        <v>42344</v>
      </c>
      <c r="C14" s="274" t="s">
        <v>16</v>
      </c>
      <c r="D14" s="366" t="s">
        <v>45</v>
      </c>
      <c r="E14" s="296" t="s">
        <v>335</v>
      </c>
      <c r="F14" s="278" t="s">
        <v>29</v>
      </c>
      <c r="G14" s="475"/>
      <c r="H14" s="508"/>
      <c r="I14" s="112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350000000000001" customHeight="1" x14ac:dyDescent="0.5">
      <c r="A15" s="53">
        <v>9</v>
      </c>
      <c r="B15" s="54">
        <v>42376</v>
      </c>
      <c r="C15" s="274" t="s">
        <v>16</v>
      </c>
      <c r="D15" s="295" t="s">
        <v>336</v>
      </c>
      <c r="E15" s="296" t="s">
        <v>337</v>
      </c>
      <c r="F15" s="278" t="s">
        <v>33</v>
      </c>
      <c r="G15" s="475"/>
      <c r="H15" s="508"/>
      <c r="I15" s="112"/>
      <c r="J15" s="112"/>
      <c r="K15" s="112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5.95" customHeight="1" x14ac:dyDescent="0.5">
      <c r="A16" s="64">
        <v>10</v>
      </c>
      <c r="B16" s="279">
        <v>42382</v>
      </c>
      <c r="C16" s="280" t="s">
        <v>16</v>
      </c>
      <c r="D16" s="302" t="s">
        <v>338</v>
      </c>
      <c r="E16" s="303" t="s">
        <v>339</v>
      </c>
      <c r="F16" s="284" t="s">
        <v>20</v>
      </c>
      <c r="G16" s="477"/>
      <c r="H16" s="483"/>
      <c r="I16" s="11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334"/>
      <c r="Y16" s="137"/>
    </row>
    <row r="17" spans="1:25" s="31" customFormat="1" ht="15.95" customHeight="1" x14ac:dyDescent="0.5">
      <c r="A17" s="45">
        <v>11</v>
      </c>
      <c r="B17" s="267">
        <v>42442</v>
      </c>
      <c r="C17" s="268" t="s">
        <v>16</v>
      </c>
      <c r="D17" s="300" t="s">
        <v>340</v>
      </c>
      <c r="E17" s="301" t="s">
        <v>341</v>
      </c>
      <c r="F17" s="343" t="s">
        <v>23</v>
      </c>
      <c r="G17" s="471"/>
      <c r="H17" s="51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350000000000001" customHeight="1" x14ac:dyDescent="0.5">
      <c r="A18" s="53">
        <v>12</v>
      </c>
      <c r="B18" s="54">
        <v>42518</v>
      </c>
      <c r="C18" s="274" t="s">
        <v>16</v>
      </c>
      <c r="D18" s="295" t="s">
        <v>342</v>
      </c>
      <c r="E18" s="296" t="s">
        <v>343</v>
      </c>
      <c r="F18" s="278" t="s">
        <v>26</v>
      </c>
      <c r="G18" s="475"/>
      <c r="H18" s="508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350000000000001" customHeight="1" x14ac:dyDescent="0.5">
      <c r="A19" s="53">
        <v>13</v>
      </c>
      <c r="B19" s="294">
        <v>42521</v>
      </c>
      <c r="C19" s="274" t="s">
        <v>16</v>
      </c>
      <c r="D19" s="295" t="s">
        <v>344</v>
      </c>
      <c r="E19" s="296" t="s">
        <v>345</v>
      </c>
      <c r="F19" s="278" t="s">
        <v>29</v>
      </c>
      <c r="G19" s="475"/>
      <c r="H19" s="508"/>
      <c r="I19" s="112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9"/>
      <c r="Y19" s="135"/>
    </row>
    <row r="20" spans="1:25" s="31" customFormat="1" ht="16.350000000000001" customHeight="1" x14ac:dyDescent="0.5">
      <c r="A20" s="53">
        <v>14</v>
      </c>
      <c r="B20" s="353">
        <v>42563</v>
      </c>
      <c r="C20" s="274" t="s">
        <v>16</v>
      </c>
      <c r="D20" s="295" t="s">
        <v>346</v>
      </c>
      <c r="E20" s="296" t="s">
        <v>347</v>
      </c>
      <c r="F20" s="278" t="s">
        <v>33</v>
      </c>
      <c r="G20" s="540"/>
      <c r="H20" s="310"/>
      <c r="I20" s="119"/>
      <c r="J20" s="119"/>
      <c r="K20" s="119"/>
      <c r="L20" s="119"/>
      <c r="M20" s="119"/>
      <c r="N20" s="119"/>
      <c r="O20" s="119"/>
      <c r="P20" s="113"/>
      <c r="Q20" s="113"/>
      <c r="R20" s="113"/>
      <c r="S20" s="113"/>
      <c r="T20" s="113"/>
      <c r="U20" s="113"/>
      <c r="V20" s="113"/>
      <c r="W20" s="113"/>
      <c r="X20" s="119"/>
      <c r="Y20" s="135"/>
    </row>
    <row r="21" spans="1:25" s="31" customFormat="1" ht="16.350000000000001" customHeight="1" x14ac:dyDescent="0.5">
      <c r="A21" s="64">
        <v>15</v>
      </c>
      <c r="B21" s="183">
        <v>44408</v>
      </c>
      <c r="C21" s="311" t="s">
        <v>16</v>
      </c>
      <c r="D21" s="185" t="s">
        <v>348</v>
      </c>
      <c r="E21" s="312" t="s">
        <v>349</v>
      </c>
      <c r="F21" s="314" t="s">
        <v>20</v>
      </c>
      <c r="G21" s="477"/>
      <c r="H21" s="322"/>
      <c r="I21" s="115"/>
      <c r="J21" s="11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16"/>
      <c r="X21" s="334"/>
      <c r="Y21" s="137"/>
    </row>
    <row r="22" spans="1:25" s="31" customFormat="1" ht="15.95" customHeight="1" x14ac:dyDescent="0.5">
      <c r="A22" s="45">
        <v>16</v>
      </c>
      <c r="B22" s="368">
        <v>44409</v>
      </c>
      <c r="C22" s="369" t="s">
        <v>16</v>
      </c>
      <c r="D22" s="204" t="s">
        <v>350</v>
      </c>
      <c r="E22" s="370" t="s">
        <v>351</v>
      </c>
      <c r="F22" s="356" t="s">
        <v>23</v>
      </c>
      <c r="G22" s="471"/>
      <c r="H22" s="382"/>
      <c r="I22" s="118"/>
      <c r="J22" s="118"/>
      <c r="K22" s="118"/>
      <c r="L22" s="118"/>
      <c r="M22" s="118"/>
      <c r="N22" s="118"/>
      <c r="O22" s="118"/>
      <c r="P22" s="109"/>
      <c r="Q22" s="109"/>
      <c r="R22" s="109"/>
      <c r="S22" s="109"/>
      <c r="T22" s="109"/>
      <c r="U22" s="109"/>
      <c r="V22" s="109"/>
      <c r="W22" s="109"/>
      <c r="X22" s="108"/>
      <c r="Y22" s="133"/>
    </row>
    <row r="23" spans="1:25" s="31" customFormat="1" ht="16.350000000000001" customHeight="1" x14ac:dyDescent="0.5">
      <c r="A23" s="53">
        <v>17</v>
      </c>
      <c r="B23" s="178">
        <v>44410</v>
      </c>
      <c r="C23" s="289" t="s">
        <v>16</v>
      </c>
      <c r="D23" s="180" t="s">
        <v>352</v>
      </c>
      <c r="E23" s="308" t="s">
        <v>353</v>
      </c>
      <c r="F23" s="292" t="s">
        <v>26</v>
      </c>
      <c r="G23" s="473"/>
      <c r="H23" s="310"/>
      <c r="I23" s="119"/>
      <c r="J23" s="119"/>
      <c r="K23" s="119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350000000000001" customHeight="1" x14ac:dyDescent="0.5">
      <c r="A24" s="53">
        <v>18</v>
      </c>
      <c r="B24" s="178">
        <v>44411</v>
      </c>
      <c r="C24" s="289" t="s">
        <v>16</v>
      </c>
      <c r="D24" s="180" t="s">
        <v>354</v>
      </c>
      <c r="E24" s="308" t="s">
        <v>355</v>
      </c>
      <c r="F24" s="292" t="s">
        <v>29</v>
      </c>
      <c r="G24" s="540"/>
      <c r="H24" s="310"/>
      <c r="I24" s="119"/>
      <c r="J24" s="119"/>
      <c r="K24" s="119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13"/>
      <c r="X24" s="119"/>
      <c r="Y24" s="135"/>
    </row>
    <row r="25" spans="1:25" s="31" customFormat="1" ht="16.350000000000001" customHeight="1" x14ac:dyDescent="0.5">
      <c r="A25" s="53">
        <v>19</v>
      </c>
      <c r="B25" s="178">
        <v>44412</v>
      </c>
      <c r="C25" s="289" t="s">
        <v>16</v>
      </c>
      <c r="D25" s="180" t="s">
        <v>356</v>
      </c>
      <c r="E25" s="308" t="s">
        <v>357</v>
      </c>
      <c r="F25" s="292" t="s">
        <v>33</v>
      </c>
      <c r="G25" s="475"/>
      <c r="H25" s="111"/>
      <c r="I25" s="112"/>
      <c r="J25" s="112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19"/>
      <c r="Y25" s="135"/>
    </row>
    <row r="26" spans="1:25" s="31" customFormat="1" ht="16.350000000000001" customHeight="1" x14ac:dyDescent="0.5">
      <c r="A26" s="64">
        <v>20</v>
      </c>
      <c r="B26" s="298">
        <v>42171</v>
      </c>
      <c r="C26" s="280" t="s">
        <v>62</v>
      </c>
      <c r="D26" s="302" t="s">
        <v>169</v>
      </c>
      <c r="E26" s="303" t="s">
        <v>358</v>
      </c>
      <c r="F26" s="284" t="s">
        <v>20</v>
      </c>
      <c r="G26" s="477"/>
      <c r="H26" s="483"/>
      <c r="I26" s="115"/>
      <c r="J26" s="115"/>
      <c r="K26" s="115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5.95" customHeight="1" x14ac:dyDescent="0.5">
      <c r="A27" s="45">
        <v>21</v>
      </c>
      <c r="B27" s="267">
        <v>42193</v>
      </c>
      <c r="C27" s="304" t="s">
        <v>62</v>
      </c>
      <c r="D27" s="305" t="s">
        <v>359</v>
      </c>
      <c r="E27" s="306" t="s">
        <v>360</v>
      </c>
      <c r="F27" s="343" t="s">
        <v>23</v>
      </c>
      <c r="G27" s="489"/>
      <c r="H27" s="515"/>
      <c r="I27" s="122"/>
      <c r="J27" s="122"/>
      <c r="K27" s="122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5.95" customHeight="1" x14ac:dyDescent="0.5">
      <c r="A28" s="53">
        <v>22</v>
      </c>
      <c r="B28" s="54">
        <v>42201</v>
      </c>
      <c r="C28" s="274" t="s">
        <v>62</v>
      </c>
      <c r="D28" s="295" t="s">
        <v>361</v>
      </c>
      <c r="E28" s="296" t="s">
        <v>362</v>
      </c>
      <c r="F28" s="278" t="s">
        <v>26</v>
      </c>
      <c r="G28" s="473"/>
      <c r="H28" s="517"/>
      <c r="I28" s="119"/>
      <c r="J28" s="119"/>
      <c r="K28" s="119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350000000000001" customHeight="1" x14ac:dyDescent="0.5">
      <c r="A29" s="53">
        <v>23</v>
      </c>
      <c r="B29" s="54">
        <v>42265</v>
      </c>
      <c r="C29" s="274" t="s">
        <v>62</v>
      </c>
      <c r="D29" s="295" t="s">
        <v>363</v>
      </c>
      <c r="E29" s="296" t="s">
        <v>364</v>
      </c>
      <c r="F29" s="278" t="s">
        <v>29</v>
      </c>
      <c r="G29" s="475"/>
      <c r="H29" s="508"/>
      <c r="I29" s="112"/>
      <c r="J29" s="112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350000000000001" customHeight="1" x14ac:dyDescent="0.5">
      <c r="A30" s="53">
        <v>24</v>
      </c>
      <c r="B30" s="54">
        <v>42320</v>
      </c>
      <c r="C30" s="274" t="s">
        <v>62</v>
      </c>
      <c r="D30" s="295" t="s">
        <v>365</v>
      </c>
      <c r="E30" s="296" t="s">
        <v>366</v>
      </c>
      <c r="F30" s="278" t="s">
        <v>33</v>
      </c>
      <c r="G30" s="473"/>
      <c r="H30" s="517"/>
      <c r="I30" s="119"/>
      <c r="J30" s="119"/>
      <c r="K30" s="119"/>
      <c r="L30" s="119"/>
      <c r="M30" s="119"/>
      <c r="N30" s="119"/>
      <c r="O30" s="119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6.350000000000001" customHeight="1" x14ac:dyDescent="0.5">
      <c r="A31" s="64">
        <v>25</v>
      </c>
      <c r="B31" s="279">
        <v>42364</v>
      </c>
      <c r="C31" s="359" t="s">
        <v>62</v>
      </c>
      <c r="D31" s="360" t="s">
        <v>367</v>
      </c>
      <c r="E31" s="361" t="s">
        <v>368</v>
      </c>
      <c r="F31" s="284" t="s">
        <v>20</v>
      </c>
      <c r="G31" s="519"/>
      <c r="H31" s="510"/>
      <c r="I31" s="380"/>
      <c r="J31" s="380"/>
      <c r="K31" s="380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6.350000000000001" customHeight="1" x14ac:dyDescent="0.5">
      <c r="A32" s="45">
        <v>26</v>
      </c>
      <c r="B32" s="267">
        <v>42367</v>
      </c>
      <c r="C32" s="268" t="s">
        <v>62</v>
      </c>
      <c r="D32" s="300" t="s">
        <v>369</v>
      </c>
      <c r="E32" s="301" t="s">
        <v>370</v>
      </c>
      <c r="F32" s="343" t="s">
        <v>23</v>
      </c>
      <c r="G32" s="471"/>
      <c r="H32" s="512"/>
      <c r="I32" s="118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5.95" customHeight="1" x14ac:dyDescent="0.5">
      <c r="A33" s="53">
        <v>27</v>
      </c>
      <c r="B33" s="54">
        <v>42397</v>
      </c>
      <c r="C33" s="274" t="s">
        <v>62</v>
      </c>
      <c r="D33" s="295" t="s">
        <v>371</v>
      </c>
      <c r="E33" s="296" t="s">
        <v>372</v>
      </c>
      <c r="F33" s="278" t="s">
        <v>26</v>
      </c>
      <c r="G33" s="475"/>
      <c r="H33" s="508"/>
      <c r="I33" s="112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19"/>
      <c r="Y33" s="135"/>
    </row>
    <row r="34" spans="1:25" s="31" customFormat="1" ht="15.95" customHeight="1" x14ac:dyDescent="0.5">
      <c r="A34" s="53">
        <v>28</v>
      </c>
      <c r="B34" s="54">
        <v>42404</v>
      </c>
      <c r="C34" s="274" t="s">
        <v>62</v>
      </c>
      <c r="D34" s="295" t="s">
        <v>373</v>
      </c>
      <c r="E34" s="296" t="s">
        <v>374</v>
      </c>
      <c r="F34" s="278" t="s">
        <v>29</v>
      </c>
      <c r="G34" s="475"/>
      <c r="H34" s="508"/>
      <c r="I34" s="112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350000000000001" customHeight="1" x14ac:dyDescent="0.5">
      <c r="A35" s="53">
        <v>29</v>
      </c>
      <c r="B35" s="54">
        <v>42408</v>
      </c>
      <c r="C35" s="274" t="s">
        <v>62</v>
      </c>
      <c r="D35" s="295" t="s">
        <v>375</v>
      </c>
      <c r="E35" s="296" t="s">
        <v>376</v>
      </c>
      <c r="F35" s="278" t="s">
        <v>33</v>
      </c>
      <c r="G35" s="475"/>
      <c r="H35" s="508"/>
      <c r="I35" s="112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5.95" customHeight="1" x14ac:dyDescent="0.5">
      <c r="A36" s="64">
        <v>30</v>
      </c>
      <c r="B36" s="279">
        <v>42447</v>
      </c>
      <c r="C36" s="280" t="s">
        <v>62</v>
      </c>
      <c r="D36" s="302" t="s">
        <v>377</v>
      </c>
      <c r="E36" s="303" t="s">
        <v>378</v>
      </c>
      <c r="F36" s="284" t="s">
        <v>20</v>
      </c>
      <c r="G36" s="477"/>
      <c r="H36" s="483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7"/>
    </row>
    <row r="37" spans="1:25" s="31" customFormat="1" ht="16.350000000000001" customHeight="1" x14ac:dyDescent="0.5">
      <c r="A37" s="45">
        <v>31</v>
      </c>
      <c r="B37" s="541">
        <v>42455</v>
      </c>
      <c r="C37" s="304" t="s">
        <v>62</v>
      </c>
      <c r="D37" s="305" t="s">
        <v>373</v>
      </c>
      <c r="E37" s="306" t="s">
        <v>379</v>
      </c>
      <c r="F37" s="343" t="s">
        <v>23</v>
      </c>
      <c r="G37" s="489"/>
      <c r="H37" s="320"/>
      <c r="I37" s="122"/>
      <c r="J37" s="122"/>
      <c r="K37" s="122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3"/>
      <c r="X37" s="121"/>
      <c r="Y37" s="133"/>
    </row>
    <row r="38" spans="1:25" s="31" customFormat="1" ht="16.350000000000001" customHeight="1" x14ac:dyDescent="0.5">
      <c r="A38" s="53">
        <v>32</v>
      </c>
      <c r="B38" s="54">
        <v>42459</v>
      </c>
      <c r="C38" s="274" t="s">
        <v>62</v>
      </c>
      <c r="D38" s="295" t="s">
        <v>380</v>
      </c>
      <c r="E38" s="296" t="s">
        <v>381</v>
      </c>
      <c r="F38" s="278" t="s">
        <v>26</v>
      </c>
      <c r="G38" s="475"/>
      <c r="H38" s="508"/>
      <c r="I38" s="112"/>
      <c r="J38" s="112"/>
      <c r="K38" s="112"/>
      <c r="L38" s="112"/>
      <c r="M38" s="112"/>
      <c r="N38" s="112"/>
      <c r="O38" s="112"/>
      <c r="P38" s="113"/>
      <c r="Q38" s="113"/>
      <c r="R38" s="113"/>
      <c r="S38" s="113"/>
      <c r="T38" s="113"/>
      <c r="U38" s="113"/>
      <c r="V38" s="113"/>
      <c r="W38" s="113"/>
      <c r="X38" s="119"/>
      <c r="Y38" s="135"/>
    </row>
    <row r="39" spans="1:25" s="31" customFormat="1" ht="16.350000000000001" customHeight="1" x14ac:dyDescent="0.5">
      <c r="A39" s="53">
        <v>33</v>
      </c>
      <c r="B39" s="54">
        <v>42460</v>
      </c>
      <c r="C39" s="274" t="s">
        <v>62</v>
      </c>
      <c r="D39" s="295" t="s">
        <v>382</v>
      </c>
      <c r="E39" s="296" t="s">
        <v>383</v>
      </c>
      <c r="F39" s="278" t="s">
        <v>29</v>
      </c>
      <c r="G39" s="475"/>
      <c r="H39" s="508"/>
      <c r="I39" s="112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3"/>
      <c r="X39" s="119"/>
      <c r="Y39" s="135"/>
    </row>
    <row r="40" spans="1:25" s="31" customFormat="1" ht="16.350000000000001" customHeight="1" x14ac:dyDescent="0.5">
      <c r="A40" s="53">
        <v>34</v>
      </c>
      <c r="B40" s="288">
        <v>42528</v>
      </c>
      <c r="C40" s="274" t="s">
        <v>62</v>
      </c>
      <c r="D40" s="295" t="s">
        <v>384</v>
      </c>
      <c r="E40" s="296" t="s">
        <v>385</v>
      </c>
      <c r="F40" s="278" t="s">
        <v>33</v>
      </c>
      <c r="G40" s="475"/>
      <c r="H40" s="508"/>
      <c r="I40" s="112"/>
      <c r="J40" s="112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19"/>
      <c r="Y40" s="135"/>
    </row>
    <row r="41" spans="1:25" s="31" customFormat="1" ht="16.350000000000001" customHeight="1" x14ac:dyDescent="0.5">
      <c r="A41" s="64">
        <v>35</v>
      </c>
      <c r="B41" s="367">
        <v>42535</v>
      </c>
      <c r="C41" s="359" t="s">
        <v>62</v>
      </c>
      <c r="D41" s="360" t="s">
        <v>386</v>
      </c>
      <c r="E41" s="361" t="s">
        <v>387</v>
      </c>
      <c r="F41" s="284" t="s">
        <v>20</v>
      </c>
      <c r="G41" s="519"/>
      <c r="H41" s="510"/>
      <c r="I41" s="380"/>
      <c r="J41" s="380"/>
      <c r="K41" s="380"/>
      <c r="L41" s="380"/>
      <c r="M41" s="380"/>
      <c r="N41" s="380"/>
      <c r="O41" s="380"/>
      <c r="P41" s="381"/>
      <c r="Q41" s="381"/>
      <c r="R41" s="381"/>
      <c r="S41" s="381"/>
      <c r="T41" s="381"/>
      <c r="U41" s="381"/>
      <c r="V41" s="381"/>
      <c r="W41" s="381"/>
      <c r="X41" s="526"/>
      <c r="Y41" s="137"/>
    </row>
    <row r="42" spans="1:25" s="31" customFormat="1" ht="15.95" customHeight="1" x14ac:dyDescent="0.5">
      <c r="A42" s="45">
        <v>36</v>
      </c>
      <c r="B42" s="352">
        <v>42541</v>
      </c>
      <c r="C42" s="268" t="s">
        <v>62</v>
      </c>
      <c r="D42" s="300" t="s">
        <v>388</v>
      </c>
      <c r="E42" s="301" t="s">
        <v>389</v>
      </c>
      <c r="F42" s="343" t="s">
        <v>23</v>
      </c>
      <c r="G42" s="492"/>
      <c r="H42" s="542"/>
      <c r="I42" s="108"/>
      <c r="J42" s="108"/>
      <c r="K42" s="108"/>
      <c r="L42" s="118"/>
      <c r="M42" s="118"/>
      <c r="N42" s="118"/>
      <c r="O42" s="118"/>
      <c r="P42" s="109"/>
      <c r="Q42" s="109"/>
      <c r="R42" s="109"/>
      <c r="S42" s="109"/>
      <c r="T42" s="109"/>
      <c r="U42" s="109"/>
      <c r="V42" s="109"/>
      <c r="W42" s="109"/>
      <c r="X42" s="108"/>
      <c r="Y42" s="133"/>
    </row>
    <row r="43" spans="1:25" s="31" customFormat="1" ht="15.95" customHeight="1" x14ac:dyDescent="0.5">
      <c r="A43" s="53">
        <v>37</v>
      </c>
      <c r="B43" s="288">
        <v>42542</v>
      </c>
      <c r="C43" s="274" t="s">
        <v>62</v>
      </c>
      <c r="D43" s="295" t="s">
        <v>390</v>
      </c>
      <c r="E43" s="296" t="s">
        <v>391</v>
      </c>
      <c r="F43" s="278" t="s">
        <v>26</v>
      </c>
      <c r="G43" s="475"/>
      <c r="H43" s="508"/>
      <c r="I43" s="112"/>
      <c r="J43" s="112"/>
      <c r="K43" s="112"/>
      <c r="L43" s="112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3"/>
      <c r="X43" s="119"/>
      <c r="Y43" s="135"/>
    </row>
    <row r="44" spans="1:25" s="31" customFormat="1" ht="16.350000000000001" customHeight="1" x14ac:dyDescent="0.5">
      <c r="A44" s="53">
        <v>38</v>
      </c>
      <c r="B44" s="288">
        <v>42580</v>
      </c>
      <c r="C44" s="274" t="s">
        <v>62</v>
      </c>
      <c r="D44" s="295" t="s">
        <v>392</v>
      </c>
      <c r="E44" s="296" t="s">
        <v>393</v>
      </c>
      <c r="F44" s="278" t="s">
        <v>29</v>
      </c>
      <c r="G44" s="475"/>
      <c r="H44" s="111"/>
      <c r="I44" s="112"/>
      <c r="J44" s="112"/>
      <c r="K44" s="112"/>
      <c r="L44" s="112"/>
      <c r="M44" s="112"/>
      <c r="N44" s="112"/>
      <c r="O44" s="112"/>
      <c r="P44" s="113"/>
      <c r="Q44" s="113"/>
      <c r="R44" s="113"/>
      <c r="S44" s="113"/>
      <c r="T44" s="113"/>
      <c r="U44" s="113"/>
      <c r="V44" s="113"/>
      <c r="W44" s="113"/>
      <c r="X44" s="119"/>
      <c r="Y44" s="135"/>
    </row>
    <row r="45" spans="1:25" s="31" customFormat="1" ht="15.95" customHeight="1" x14ac:dyDescent="0.5">
      <c r="A45" s="53">
        <v>39</v>
      </c>
      <c r="B45" s="178">
        <v>44413</v>
      </c>
      <c r="C45" s="289" t="s">
        <v>62</v>
      </c>
      <c r="D45" s="180" t="s">
        <v>394</v>
      </c>
      <c r="E45" s="308" t="s">
        <v>395</v>
      </c>
      <c r="F45" s="292" t="s">
        <v>33</v>
      </c>
      <c r="G45" s="475"/>
      <c r="H45" s="111"/>
      <c r="I45" s="112"/>
      <c r="J45" s="112"/>
      <c r="K45" s="112"/>
      <c r="L45" s="112"/>
      <c r="M45" s="112"/>
      <c r="N45" s="112"/>
      <c r="O45" s="112"/>
      <c r="P45" s="113"/>
      <c r="Q45" s="113"/>
      <c r="R45" s="113"/>
      <c r="S45" s="113"/>
      <c r="T45" s="113"/>
      <c r="U45" s="113"/>
      <c r="V45" s="113"/>
      <c r="W45" s="113"/>
      <c r="X45" s="119"/>
      <c r="Y45" s="135"/>
    </row>
    <row r="46" spans="1:25" s="31" customFormat="1" ht="15.95" customHeight="1" x14ac:dyDescent="0.5">
      <c r="A46" s="64">
        <v>40</v>
      </c>
      <c r="B46" s="183">
        <v>44414</v>
      </c>
      <c r="C46" s="184" t="s">
        <v>62</v>
      </c>
      <c r="D46" s="461" t="s">
        <v>396</v>
      </c>
      <c r="E46" s="186" t="s">
        <v>397</v>
      </c>
      <c r="F46" s="314" t="s">
        <v>20</v>
      </c>
      <c r="G46" s="543"/>
      <c r="H46" s="544"/>
      <c r="I46" s="552"/>
      <c r="J46" s="552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116"/>
      <c r="X46" s="334"/>
      <c r="Y46" s="139"/>
    </row>
    <row r="47" spans="1:25" s="31" customFormat="1" ht="6" customHeight="1" x14ac:dyDescent="0.5">
      <c r="A47" s="81"/>
      <c r="B47" s="545"/>
      <c r="C47" s="83"/>
      <c r="D47" s="84"/>
      <c r="E47" s="84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0"/>
      <c r="Y47" s="141"/>
    </row>
    <row r="48" spans="1:25" s="31" customFormat="1" ht="16.149999999999999" customHeight="1" x14ac:dyDescent="0.5">
      <c r="A48" s="87"/>
      <c r="B48" s="546" t="s">
        <v>103</v>
      </c>
      <c r="C48" s="81"/>
      <c r="E48" s="81">
        <f>I48+O48</f>
        <v>40</v>
      </c>
      <c r="F48" s="89" t="s">
        <v>104</v>
      </c>
      <c r="G48" s="88" t="s">
        <v>105</v>
      </c>
      <c r="H48" s="88"/>
      <c r="I48" s="81">
        <f>COUNTIF($C$7:$C$46,"ช")</f>
        <v>19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21</v>
      </c>
      <c r="P48" s="87"/>
      <c r="Q48" s="124" t="s">
        <v>106</v>
      </c>
      <c r="X48" s="87"/>
      <c r="Y48" s="87"/>
    </row>
    <row r="49" spans="1:25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94" customFormat="1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94" customFormat="1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8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s="94" customFormat="1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8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 s="94" customFormat="1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8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 s="94" customFormat="1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40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  <row r="56" spans="1:25" s="94" customFormat="1" ht="15" customHeight="1" x14ac:dyDescent="0.5">
      <c r="B56" s="95"/>
      <c r="C56" s="96"/>
      <c r="D56" s="97"/>
      <c r="E56" s="97"/>
    </row>
    <row r="58" spans="1:25" s="31" customFormat="1" ht="16.350000000000001" hidden="1" customHeight="1" x14ac:dyDescent="0.5">
      <c r="A58" s="53">
        <v>27</v>
      </c>
      <c r="B58" s="547">
        <v>41914</v>
      </c>
      <c r="C58" s="548" t="s">
        <v>62</v>
      </c>
      <c r="D58" s="549" t="s">
        <v>398</v>
      </c>
      <c r="E58" s="550" t="s">
        <v>399</v>
      </c>
      <c r="F58" s="551" t="s">
        <v>23</v>
      </c>
      <c r="G58" s="158"/>
      <c r="H58" s="159"/>
      <c r="I58" s="227"/>
      <c r="J58" s="227"/>
      <c r="K58" s="227"/>
      <c r="L58" s="228"/>
      <c r="M58" s="228"/>
      <c r="N58" s="228"/>
      <c r="O58" s="228"/>
      <c r="P58" s="171"/>
      <c r="Q58" s="171"/>
      <c r="R58" s="171"/>
      <c r="S58" s="171"/>
      <c r="T58" s="171"/>
      <c r="U58" s="171"/>
      <c r="V58" s="171"/>
      <c r="W58" s="171"/>
      <c r="X58" s="227"/>
      <c r="Y58" s="2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topLeftCell="A23" zoomScale="120" zoomScaleNormal="120" workbookViewId="0">
      <selection activeCell="T39" sqref="T39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ม.4'!B14</f>
        <v>นายชาญณรงค์ ชูจิต</v>
      </c>
    </row>
    <row r="2" spans="1:25" s="28" customFormat="1" ht="18" customHeight="1" x14ac:dyDescent="0.5">
      <c r="B2" s="41" t="s">
        <v>3</v>
      </c>
      <c r="C2" s="37"/>
      <c r="D2" s="38"/>
      <c r="E2" s="39" t="s">
        <v>400</v>
      </c>
      <c r="M2" s="28" t="s">
        <v>5</v>
      </c>
      <c r="R2" s="28" t="str">
        <f>'ยอด ม.4'!B15</f>
        <v>นางสาวธิดารัตน์ ทองสีนวล</v>
      </c>
    </row>
    <row r="3" spans="1:25" s="29" customFormat="1" ht="17.25" customHeight="1" x14ac:dyDescent="0.5">
      <c r="A3" s="40" t="s">
        <v>320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ม.4'!F14</f>
        <v>727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6.350000000000001" customHeight="1" x14ac:dyDescent="0.5">
      <c r="A7" s="45">
        <v>1</v>
      </c>
      <c r="B7" s="267">
        <v>42246</v>
      </c>
      <c r="C7" s="268" t="s">
        <v>16</v>
      </c>
      <c r="D7" s="300" t="s">
        <v>401</v>
      </c>
      <c r="E7" s="301" t="s">
        <v>402</v>
      </c>
      <c r="F7" s="343" t="s">
        <v>23</v>
      </c>
      <c r="G7" s="471"/>
      <c r="H7" s="287"/>
      <c r="I7" s="118"/>
      <c r="J7" s="118"/>
      <c r="K7" s="118"/>
      <c r="L7" s="118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6.350000000000001" customHeight="1" x14ac:dyDescent="0.5">
      <c r="A8" s="53">
        <v>2</v>
      </c>
      <c r="B8" s="54">
        <v>42256</v>
      </c>
      <c r="C8" s="274" t="s">
        <v>16</v>
      </c>
      <c r="D8" s="295" t="s">
        <v>403</v>
      </c>
      <c r="E8" s="296" t="s">
        <v>404</v>
      </c>
      <c r="F8" s="346" t="s">
        <v>26</v>
      </c>
      <c r="G8" s="473"/>
      <c r="H8" s="293"/>
      <c r="I8" s="119"/>
      <c r="J8" s="119"/>
      <c r="K8" s="119"/>
      <c r="L8" s="119"/>
      <c r="M8" s="119"/>
      <c r="N8" s="119"/>
      <c r="O8" s="119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350000000000001" customHeight="1" x14ac:dyDescent="0.5">
      <c r="A9" s="53">
        <v>3</v>
      </c>
      <c r="B9" s="54">
        <v>42289</v>
      </c>
      <c r="C9" s="274" t="s">
        <v>16</v>
      </c>
      <c r="D9" s="295" t="s">
        <v>405</v>
      </c>
      <c r="E9" s="296" t="s">
        <v>406</v>
      </c>
      <c r="F9" s="278" t="s">
        <v>29</v>
      </c>
      <c r="G9" s="475"/>
      <c r="H9" s="117"/>
      <c r="I9" s="112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350000000000001" customHeight="1" x14ac:dyDescent="0.5">
      <c r="A10" s="53">
        <v>4</v>
      </c>
      <c r="B10" s="54">
        <v>42291</v>
      </c>
      <c r="C10" s="274" t="s">
        <v>16</v>
      </c>
      <c r="D10" s="295" t="s">
        <v>407</v>
      </c>
      <c r="E10" s="296" t="s">
        <v>408</v>
      </c>
      <c r="F10" s="278" t="s">
        <v>33</v>
      </c>
      <c r="G10" s="475"/>
      <c r="H10" s="117"/>
      <c r="I10" s="112"/>
      <c r="J10" s="112"/>
      <c r="K10" s="112"/>
      <c r="L10" s="112"/>
      <c r="M10" s="112"/>
      <c r="N10" s="112"/>
      <c r="O10" s="112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350000000000001" customHeight="1" x14ac:dyDescent="0.5">
      <c r="A11" s="64">
        <v>5</v>
      </c>
      <c r="B11" s="279">
        <v>42336</v>
      </c>
      <c r="C11" s="280" t="s">
        <v>16</v>
      </c>
      <c r="D11" s="302" t="s">
        <v>409</v>
      </c>
      <c r="E11" s="303" t="s">
        <v>410</v>
      </c>
      <c r="F11" s="350" t="s">
        <v>20</v>
      </c>
      <c r="G11" s="505"/>
      <c r="H11" s="376"/>
      <c r="I11" s="334"/>
      <c r="J11" s="334"/>
      <c r="K11" s="334"/>
      <c r="L11" s="334"/>
      <c r="M11" s="334"/>
      <c r="N11" s="334"/>
      <c r="O11" s="334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5.95" customHeight="1" x14ac:dyDescent="0.5">
      <c r="A12" s="45">
        <v>6</v>
      </c>
      <c r="B12" s="267">
        <v>42348</v>
      </c>
      <c r="C12" s="268" t="s">
        <v>16</v>
      </c>
      <c r="D12" s="300" t="s">
        <v>411</v>
      </c>
      <c r="E12" s="301" t="s">
        <v>412</v>
      </c>
      <c r="F12" s="343" t="s">
        <v>23</v>
      </c>
      <c r="G12" s="492"/>
      <c r="H12" s="273"/>
      <c r="I12" s="108"/>
      <c r="J12" s="108"/>
      <c r="K12" s="108"/>
      <c r="L12" s="118"/>
      <c r="M12" s="118"/>
      <c r="N12" s="118"/>
      <c r="O12" s="11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350000000000001" customHeight="1" x14ac:dyDescent="0.5">
      <c r="A13" s="53">
        <v>7</v>
      </c>
      <c r="B13" s="54">
        <v>42350</v>
      </c>
      <c r="C13" s="274" t="s">
        <v>16</v>
      </c>
      <c r="D13" s="295" t="s">
        <v>413</v>
      </c>
      <c r="E13" s="296" t="s">
        <v>414</v>
      </c>
      <c r="F13" s="346" t="s">
        <v>26</v>
      </c>
      <c r="G13" s="475"/>
      <c r="H13" s="117"/>
      <c r="I13" s="112"/>
      <c r="J13" s="112"/>
      <c r="K13" s="112"/>
      <c r="L13" s="112"/>
      <c r="M13" s="112"/>
      <c r="N13" s="112"/>
      <c r="O13" s="112"/>
      <c r="P13" s="113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5.95" customHeight="1" x14ac:dyDescent="0.5">
      <c r="A14" s="53">
        <v>8</v>
      </c>
      <c r="B14" s="54">
        <v>42381</v>
      </c>
      <c r="C14" s="274" t="s">
        <v>16</v>
      </c>
      <c r="D14" s="295" t="s">
        <v>415</v>
      </c>
      <c r="E14" s="296" t="s">
        <v>416</v>
      </c>
      <c r="F14" s="278" t="s">
        <v>29</v>
      </c>
      <c r="G14" s="473"/>
      <c r="H14" s="293"/>
      <c r="I14" s="119"/>
      <c r="J14" s="119"/>
      <c r="K14" s="119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350000000000001" customHeight="1" x14ac:dyDescent="0.5">
      <c r="A15" s="53">
        <v>9</v>
      </c>
      <c r="B15" s="54">
        <v>42387</v>
      </c>
      <c r="C15" s="274" t="s">
        <v>16</v>
      </c>
      <c r="D15" s="295" t="s">
        <v>133</v>
      </c>
      <c r="E15" s="296" t="s">
        <v>417</v>
      </c>
      <c r="F15" s="278" t="s">
        <v>33</v>
      </c>
      <c r="G15" s="475"/>
      <c r="H15" s="117"/>
      <c r="I15" s="112"/>
      <c r="J15" s="112"/>
      <c r="K15" s="112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6.350000000000001" customHeight="1" x14ac:dyDescent="0.5">
      <c r="A16" s="64">
        <v>10</v>
      </c>
      <c r="B16" s="279">
        <v>42428</v>
      </c>
      <c r="C16" s="280" t="s">
        <v>16</v>
      </c>
      <c r="D16" s="302" t="s">
        <v>418</v>
      </c>
      <c r="E16" s="303" t="s">
        <v>419</v>
      </c>
      <c r="F16" s="350" t="s">
        <v>20</v>
      </c>
      <c r="G16" s="477"/>
      <c r="H16" s="285"/>
      <c r="I16" s="11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334"/>
      <c r="Y16" s="137"/>
    </row>
    <row r="17" spans="1:25" s="31" customFormat="1" ht="16.350000000000001" customHeight="1" x14ac:dyDescent="0.5">
      <c r="A17" s="45">
        <v>11</v>
      </c>
      <c r="B17" s="267">
        <v>42464</v>
      </c>
      <c r="C17" s="268" t="s">
        <v>16</v>
      </c>
      <c r="D17" s="300" t="s">
        <v>420</v>
      </c>
      <c r="E17" s="301" t="s">
        <v>421</v>
      </c>
      <c r="F17" s="343" t="s">
        <v>23</v>
      </c>
      <c r="G17" s="471"/>
      <c r="H17" s="38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350000000000001" customHeight="1" x14ac:dyDescent="0.5">
      <c r="A18" s="53">
        <v>12</v>
      </c>
      <c r="B18" s="54">
        <v>42466</v>
      </c>
      <c r="C18" s="274" t="s">
        <v>16</v>
      </c>
      <c r="D18" s="295" t="s">
        <v>422</v>
      </c>
      <c r="E18" s="296" t="s">
        <v>423</v>
      </c>
      <c r="F18" s="346" t="s">
        <v>26</v>
      </c>
      <c r="G18" s="475"/>
      <c r="H18" s="111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350000000000001" customHeight="1" x14ac:dyDescent="0.5">
      <c r="A19" s="53">
        <v>13</v>
      </c>
      <c r="B19" s="54">
        <v>42474</v>
      </c>
      <c r="C19" s="274" t="s">
        <v>16</v>
      </c>
      <c r="D19" s="295" t="s">
        <v>424</v>
      </c>
      <c r="E19" s="296" t="s">
        <v>425</v>
      </c>
      <c r="F19" s="278" t="s">
        <v>29</v>
      </c>
      <c r="G19" s="475"/>
      <c r="H19" s="111"/>
      <c r="I19" s="112"/>
      <c r="J19" s="112"/>
      <c r="K19" s="112"/>
      <c r="L19" s="117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9"/>
      <c r="Y19" s="135"/>
    </row>
    <row r="20" spans="1:25" s="31" customFormat="1" ht="15.95" customHeight="1" x14ac:dyDescent="0.5">
      <c r="A20" s="53">
        <v>14</v>
      </c>
      <c r="B20" s="54">
        <v>42508</v>
      </c>
      <c r="C20" s="274" t="s">
        <v>16</v>
      </c>
      <c r="D20" s="295" t="s">
        <v>426</v>
      </c>
      <c r="E20" s="296" t="s">
        <v>427</v>
      </c>
      <c r="F20" s="278" t="s">
        <v>33</v>
      </c>
      <c r="G20" s="475"/>
      <c r="H20" s="111"/>
      <c r="I20" s="112"/>
      <c r="J20" s="112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3"/>
      <c r="X20" s="119"/>
      <c r="Y20" s="135"/>
    </row>
    <row r="21" spans="1:25" s="31" customFormat="1" ht="16.350000000000001" customHeight="1" x14ac:dyDescent="0.5">
      <c r="A21" s="64">
        <v>15</v>
      </c>
      <c r="B21" s="367">
        <v>42511</v>
      </c>
      <c r="C21" s="280" t="s">
        <v>16</v>
      </c>
      <c r="D21" s="302" t="s">
        <v>428</v>
      </c>
      <c r="E21" s="303" t="s">
        <v>429</v>
      </c>
      <c r="F21" s="350" t="s">
        <v>20</v>
      </c>
      <c r="G21" s="477"/>
      <c r="H21" s="322"/>
      <c r="I21" s="115"/>
      <c r="J21" s="11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16"/>
      <c r="X21" s="334"/>
      <c r="Y21" s="137"/>
    </row>
    <row r="22" spans="1:25" s="31" customFormat="1" ht="15.95" customHeight="1" x14ac:dyDescent="0.5">
      <c r="A22" s="45">
        <v>16</v>
      </c>
      <c r="B22" s="352">
        <v>42524</v>
      </c>
      <c r="C22" s="268" t="s">
        <v>16</v>
      </c>
      <c r="D22" s="300" t="s">
        <v>45</v>
      </c>
      <c r="E22" s="301" t="s">
        <v>430</v>
      </c>
      <c r="F22" s="343" t="s">
        <v>23</v>
      </c>
      <c r="G22" s="471"/>
      <c r="H22" s="382"/>
      <c r="I22" s="118"/>
      <c r="J22" s="118"/>
      <c r="K22" s="118"/>
      <c r="L22" s="108"/>
      <c r="M22" s="108"/>
      <c r="N22" s="108"/>
      <c r="O22" s="108"/>
      <c r="P22" s="109"/>
      <c r="Q22" s="109"/>
      <c r="R22" s="109"/>
      <c r="S22" s="109"/>
      <c r="T22" s="109"/>
      <c r="U22" s="109"/>
      <c r="V22" s="109"/>
      <c r="W22" s="109"/>
      <c r="X22" s="108"/>
      <c r="Y22" s="133"/>
    </row>
    <row r="23" spans="1:25" s="31" customFormat="1" ht="15.95" customHeight="1" x14ac:dyDescent="0.5">
      <c r="A23" s="53">
        <v>17</v>
      </c>
      <c r="B23" s="288">
        <v>42526</v>
      </c>
      <c r="C23" s="274" t="s">
        <v>16</v>
      </c>
      <c r="D23" s="366" t="s">
        <v>431</v>
      </c>
      <c r="E23" s="296" t="s">
        <v>432</v>
      </c>
      <c r="F23" s="346" t="s">
        <v>26</v>
      </c>
      <c r="G23" s="475"/>
      <c r="H23" s="111"/>
      <c r="I23" s="112"/>
      <c r="J23" s="112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350000000000001" customHeight="1" x14ac:dyDescent="0.5">
      <c r="A24" s="53">
        <v>18</v>
      </c>
      <c r="B24" s="178">
        <v>44415</v>
      </c>
      <c r="C24" s="289" t="s">
        <v>16</v>
      </c>
      <c r="D24" s="180" t="s">
        <v>433</v>
      </c>
      <c r="E24" s="308" t="s">
        <v>434</v>
      </c>
      <c r="F24" s="292" t="s">
        <v>29</v>
      </c>
      <c r="G24" s="475"/>
      <c r="H24" s="111"/>
      <c r="I24" s="112"/>
      <c r="J24" s="112"/>
      <c r="K24" s="112"/>
      <c r="L24" s="119"/>
      <c r="M24" s="119"/>
      <c r="N24" s="119"/>
      <c r="O24" s="119"/>
      <c r="P24" s="113"/>
      <c r="Q24" s="113"/>
      <c r="R24" s="113"/>
      <c r="S24" s="113"/>
      <c r="T24" s="113"/>
      <c r="U24" s="113"/>
      <c r="V24" s="113"/>
      <c r="W24" s="113"/>
      <c r="X24" s="119"/>
      <c r="Y24" s="135"/>
    </row>
    <row r="25" spans="1:25" s="31" customFormat="1" ht="15.95" customHeight="1" x14ac:dyDescent="0.5">
      <c r="A25" s="53">
        <v>19</v>
      </c>
      <c r="B25" s="178">
        <v>44416</v>
      </c>
      <c r="C25" s="289" t="s">
        <v>16</v>
      </c>
      <c r="D25" s="180" t="s">
        <v>435</v>
      </c>
      <c r="E25" s="308" t="s">
        <v>436</v>
      </c>
      <c r="F25" s="292" t="s">
        <v>33</v>
      </c>
      <c r="G25" s="475"/>
      <c r="H25" s="111"/>
      <c r="I25" s="112"/>
      <c r="J25" s="112"/>
      <c r="K25" s="112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19"/>
      <c r="Y25" s="135"/>
    </row>
    <row r="26" spans="1:25" s="31" customFormat="1" ht="16.350000000000001" customHeight="1" x14ac:dyDescent="0.5">
      <c r="A26" s="64">
        <v>20</v>
      </c>
      <c r="B26" s="298">
        <v>42270</v>
      </c>
      <c r="C26" s="280" t="s">
        <v>62</v>
      </c>
      <c r="D26" s="302" t="s">
        <v>437</v>
      </c>
      <c r="E26" s="303" t="s">
        <v>438</v>
      </c>
      <c r="F26" s="350" t="s">
        <v>20</v>
      </c>
      <c r="G26" s="477"/>
      <c r="H26" s="285"/>
      <c r="I26" s="115"/>
      <c r="J26" s="115"/>
      <c r="K26" s="115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6.350000000000001" customHeight="1" x14ac:dyDescent="0.5">
      <c r="A27" s="45">
        <v>21</v>
      </c>
      <c r="B27" s="267">
        <v>42275</v>
      </c>
      <c r="C27" s="304" t="s">
        <v>62</v>
      </c>
      <c r="D27" s="305" t="s">
        <v>439</v>
      </c>
      <c r="E27" s="306" t="s">
        <v>440</v>
      </c>
      <c r="F27" s="343" t="s">
        <v>23</v>
      </c>
      <c r="G27" s="527"/>
      <c r="H27" s="528"/>
      <c r="I27" s="121"/>
      <c r="J27" s="121"/>
      <c r="K27" s="121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5.95" customHeight="1" x14ac:dyDescent="0.5">
      <c r="A28" s="53">
        <v>22</v>
      </c>
      <c r="B28" s="54">
        <v>42281</v>
      </c>
      <c r="C28" s="274" t="s">
        <v>62</v>
      </c>
      <c r="D28" s="295" t="s">
        <v>367</v>
      </c>
      <c r="E28" s="296" t="s">
        <v>441</v>
      </c>
      <c r="F28" s="346" t="s">
        <v>26</v>
      </c>
      <c r="G28" s="475"/>
      <c r="H28" s="117"/>
      <c r="I28" s="112"/>
      <c r="J28" s="112"/>
      <c r="K28" s="112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350000000000001" customHeight="1" x14ac:dyDescent="0.5">
      <c r="A29" s="53">
        <v>23</v>
      </c>
      <c r="B29" s="54">
        <v>42331</v>
      </c>
      <c r="C29" s="274" t="s">
        <v>62</v>
      </c>
      <c r="D29" s="295" t="s">
        <v>442</v>
      </c>
      <c r="E29" s="296" t="s">
        <v>443</v>
      </c>
      <c r="F29" s="278" t="s">
        <v>29</v>
      </c>
      <c r="G29" s="475"/>
      <c r="H29" s="117"/>
      <c r="I29" s="112"/>
      <c r="J29" s="112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350000000000001" customHeight="1" x14ac:dyDescent="0.5">
      <c r="A30" s="53">
        <v>24</v>
      </c>
      <c r="B30" s="54">
        <v>42368</v>
      </c>
      <c r="C30" s="274" t="s">
        <v>62</v>
      </c>
      <c r="D30" s="295" t="s">
        <v>444</v>
      </c>
      <c r="E30" s="296" t="s">
        <v>166</v>
      </c>
      <c r="F30" s="278" t="s">
        <v>33</v>
      </c>
      <c r="G30" s="473"/>
      <c r="H30" s="293"/>
      <c r="I30" s="119"/>
      <c r="J30" s="119"/>
      <c r="K30" s="119"/>
      <c r="L30" s="119"/>
      <c r="M30" s="119"/>
      <c r="N30" s="119"/>
      <c r="O30" s="119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6.350000000000001" customHeight="1" x14ac:dyDescent="0.5">
      <c r="A31" s="64">
        <v>25</v>
      </c>
      <c r="B31" s="279">
        <v>42418</v>
      </c>
      <c r="C31" s="359" t="s">
        <v>62</v>
      </c>
      <c r="D31" s="360" t="s">
        <v>445</v>
      </c>
      <c r="E31" s="361" t="s">
        <v>446</v>
      </c>
      <c r="F31" s="350" t="s">
        <v>20</v>
      </c>
      <c r="G31" s="519"/>
      <c r="H31" s="379"/>
      <c r="I31" s="380"/>
      <c r="J31" s="380"/>
      <c r="K31" s="380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6.350000000000001" customHeight="1" x14ac:dyDescent="0.5">
      <c r="A32" s="45">
        <v>26</v>
      </c>
      <c r="B32" s="267">
        <v>42463</v>
      </c>
      <c r="C32" s="268" t="s">
        <v>62</v>
      </c>
      <c r="D32" s="300" t="s">
        <v>447</v>
      </c>
      <c r="E32" s="301" t="s">
        <v>448</v>
      </c>
      <c r="F32" s="343" t="s">
        <v>23</v>
      </c>
      <c r="G32" s="471"/>
      <c r="H32" s="287"/>
      <c r="I32" s="118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5.95" customHeight="1" x14ac:dyDescent="0.5">
      <c r="A33" s="53">
        <v>27</v>
      </c>
      <c r="B33" s="54">
        <v>42486</v>
      </c>
      <c r="C33" s="274" t="s">
        <v>62</v>
      </c>
      <c r="D33" s="295" t="s">
        <v>449</v>
      </c>
      <c r="E33" s="296" t="s">
        <v>450</v>
      </c>
      <c r="F33" s="346" t="s">
        <v>26</v>
      </c>
      <c r="G33" s="475"/>
      <c r="H33" s="117"/>
      <c r="I33" s="112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19"/>
      <c r="Y33" s="135"/>
    </row>
    <row r="34" spans="1:25" s="31" customFormat="1" ht="15.95" customHeight="1" x14ac:dyDescent="0.5">
      <c r="A34" s="53">
        <v>28</v>
      </c>
      <c r="B34" s="54">
        <v>42489</v>
      </c>
      <c r="C34" s="274" t="s">
        <v>62</v>
      </c>
      <c r="D34" s="295" t="s">
        <v>451</v>
      </c>
      <c r="E34" s="296" t="s">
        <v>452</v>
      </c>
      <c r="F34" s="278" t="s">
        <v>29</v>
      </c>
      <c r="G34" s="475"/>
      <c r="H34" s="117"/>
      <c r="I34" s="112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350000000000001" customHeight="1" x14ac:dyDescent="0.5">
      <c r="A35" s="53">
        <v>29</v>
      </c>
      <c r="B35" s="54">
        <v>42492</v>
      </c>
      <c r="C35" s="274" t="s">
        <v>62</v>
      </c>
      <c r="D35" s="295" t="s">
        <v>453</v>
      </c>
      <c r="E35" s="296" t="s">
        <v>454</v>
      </c>
      <c r="F35" s="278" t="s">
        <v>33</v>
      </c>
      <c r="G35" s="475"/>
      <c r="H35" s="117"/>
      <c r="I35" s="112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6.350000000000001" customHeight="1" x14ac:dyDescent="0.5">
      <c r="A36" s="64">
        <v>30</v>
      </c>
      <c r="B36" s="279">
        <v>42495</v>
      </c>
      <c r="C36" s="280" t="s">
        <v>62</v>
      </c>
      <c r="D36" s="302" t="s">
        <v>455</v>
      </c>
      <c r="E36" s="303" t="s">
        <v>456</v>
      </c>
      <c r="F36" s="350" t="s">
        <v>20</v>
      </c>
      <c r="G36" s="477"/>
      <c r="H36" s="285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7"/>
    </row>
    <row r="37" spans="1:25" s="31" customFormat="1" ht="16.350000000000001" customHeight="1" x14ac:dyDescent="0.5">
      <c r="A37" s="45">
        <v>31</v>
      </c>
      <c r="B37" s="267">
        <v>42502</v>
      </c>
      <c r="C37" s="304" t="s">
        <v>62</v>
      </c>
      <c r="D37" s="305" t="s">
        <v>457</v>
      </c>
      <c r="E37" s="306" t="s">
        <v>458</v>
      </c>
      <c r="F37" s="343" t="s">
        <v>23</v>
      </c>
      <c r="G37" s="489"/>
      <c r="H37" s="307"/>
      <c r="I37" s="122"/>
      <c r="J37" s="122"/>
      <c r="K37" s="122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3"/>
      <c r="X37" s="121"/>
      <c r="Y37" s="133"/>
    </row>
    <row r="38" spans="1:25" s="31" customFormat="1" ht="15.95" customHeight="1" x14ac:dyDescent="0.5">
      <c r="A38" s="53">
        <v>32</v>
      </c>
      <c r="B38" s="54">
        <v>42529</v>
      </c>
      <c r="C38" s="274" t="s">
        <v>62</v>
      </c>
      <c r="D38" s="295" t="s">
        <v>143</v>
      </c>
      <c r="E38" s="296" t="s">
        <v>459</v>
      </c>
      <c r="F38" s="346" t="s">
        <v>26</v>
      </c>
      <c r="G38" s="475"/>
      <c r="H38" s="117"/>
      <c r="I38" s="112"/>
      <c r="J38" s="112"/>
      <c r="K38" s="112"/>
      <c r="L38" s="112"/>
      <c r="M38" s="112"/>
      <c r="N38" s="112"/>
      <c r="O38" s="112"/>
      <c r="P38" s="113"/>
      <c r="Q38" s="113"/>
      <c r="R38" s="113"/>
      <c r="S38" s="113"/>
      <c r="T38" s="113"/>
      <c r="U38" s="113"/>
      <c r="V38" s="113"/>
      <c r="W38" s="113"/>
      <c r="X38" s="119"/>
      <c r="Y38" s="135"/>
    </row>
    <row r="39" spans="1:25" s="31" customFormat="1" ht="15.95" customHeight="1" x14ac:dyDescent="0.5">
      <c r="A39" s="53">
        <v>33</v>
      </c>
      <c r="B39" s="478">
        <v>42530</v>
      </c>
      <c r="C39" s="479" t="s">
        <v>62</v>
      </c>
      <c r="D39" s="275" t="s">
        <v>460</v>
      </c>
      <c r="E39" s="276" t="s">
        <v>461</v>
      </c>
      <c r="F39" s="278" t="s">
        <v>29</v>
      </c>
      <c r="G39" s="529"/>
      <c r="H39" s="530"/>
      <c r="I39" s="532"/>
      <c r="J39" s="532"/>
      <c r="K39" s="532"/>
      <c r="L39" s="533"/>
      <c r="M39" s="533"/>
      <c r="N39" s="533"/>
      <c r="O39" s="533"/>
      <c r="P39" s="534"/>
      <c r="Q39" s="534"/>
      <c r="R39" s="534"/>
      <c r="S39" s="534"/>
      <c r="T39" s="534"/>
      <c r="U39" s="534"/>
      <c r="V39" s="534"/>
      <c r="W39" s="534"/>
      <c r="X39" s="532"/>
      <c r="Y39" s="535"/>
    </row>
    <row r="40" spans="1:25" s="31" customFormat="1" ht="16.350000000000001" customHeight="1" x14ac:dyDescent="0.5">
      <c r="A40" s="53">
        <v>34</v>
      </c>
      <c r="B40" s="288">
        <v>42532</v>
      </c>
      <c r="C40" s="274" t="s">
        <v>62</v>
      </c>
      <c r="D40" s="295" t="s">
        <v>462</v>
      </c>
      <c r="E40" s="296" t="s">
        <v>463</v>
      </c>
      <c r="F40" s="278" t="s">
        <v>33</v>
      </c>
      <c r="G40" s="475"/>
      <c r="H40" s="117"/>
      <c r="I40" s="112"/>
      <c r="J40" s="112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19"/>
      <c r="Y40" s="135"/>
    </row>
    <row r="41" spans="1:25" s="31" customFormat="1" ht="16.350000000000001" customHeight="1" x14ac:dyDescent="0.5">
      <c r="A41" s="64">
        <v>35</v>
      </c>
      <c r="B41" s="367">
        <v>42540</v>
      </c>
      <c r="C41" s="359" t="s">
        <v>62</v>
      </c>
      <c r="D41" s="360" t="s">
        <v>464</v>
      </c>
      <c r="E41" s="361" t="s">
        <v>118</v>
      </c>
      <c r="F41" s="350" t="s">
        <v>20</v>
      </c>
      <c r="G41" s="519"/>
      <c r="H41" s="379"/>
      <c r="I41" s="380"/>
      <c r="J41" s="380"/>
      <c r="K41" s="380"/>
      <c r="L41" s="380"/>
      <c r="M41" s="380"/>
      <c r="N41" s="380"/>
      <c r="O41" s="380"/>
      <c r="P41" s="381"/>
      <c r="Q41" s="381"/>
      <c r="R41" s="381"/>
      <c r="S41" s="381"/>
      <c r="T41" s="381"/>
      <c r="U41" s="381"/>
      <c r="V41" s="381"/>
      <c r="W41" s="381"/>
      <c r="X41" s="526"/>
      <c r="Y41" s="137"/>
    </row>
    <row r="42" spans="1:25" s="31" customFormat="1" ht="16.350000000000001" customHeight="1" x14ac:dyDescent="0.5">
      <c r="A42" s="45">
        <v>36</v>
      </c>
      <c r="B42" s="352">
        <v>42576</v>
      </c>
      <c r="C42" s="268" t="s">
        <v>62</v>
      </c>
      <c r="D42" s="300" t="s">
        <v>465</v>
      </c>
      <c r="E42" s="301" t="s">
        <v>335</v>
      </c>
      <c r="F42" s="343" t="s">
        <v>23</v>
      </c>
      <c r="G42" s="471"/>
      <c r="H42" s="287"/>
      <c r="I42" s="118"/>
      <c r="J42" s="118"/>
      <c r="K42" s="118"/>
      <c r="L42" s="118"/>
      <c r="M42" s="118"/>
      <c r="N42" s="118"/>
      <c r="O42" s="118"/>
      <c r="P42" s="109"/>
      <c r="Q42" s="109"/>
      <c r="R42" s="109"/>
      <c r="S42" s="109"/>
      <c r="T42" s="109"/>
      <c r="U42" s="109"/>
      <c r="V42" s="109"/>
      <c r="W42" s="109"/>
      <c r="X42" s="108"/>
      <c r="Y42" s="133"/>
    </row>
    <row r="43" spans="1:25" s="31" customFormat="1" ht="15.95" customHeight="1" x14ac:dyDescent="0.5">
      <c r="A43" s="53">
        <v>37</v>
      </c>
      <c r="B43" s="178">
        <v>44417</v>
      </c>
      <c r="C43" s="289" t="s">
        <v>62</v>
      </c>
      <c r="D43" s="180" t="s">
        <v>466</v>
      </c>
      <c r="E43" s="308" t="s">
        <v>467</v>
      </c>
      <c r="F43" s="354" t="s">
        <v>26</v>
      </c>
      <c r="G43" s="475"/>
      <c r="H43" s="111"/>
      <c r="I43" s="112"/>
      <c r="J43" s="112"/>
      <c r="K43" s="112"/>
      <c r="L43" s="112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3"/>
      <c r="X43" s="119"/>
      <c r="Y43" s="135"/>
    </row>
    <row r="44" spans="1:25" s="31" customFormat="1" ht="16.350000000000001" customHeight="1" x14ac:dyDescent="0.5">
      <c r="A44" s="53">
        <v>38</v>
      </c>
      <c r="B44" s="178">
        <v>44418</v>
      </c>
      <c r="C44" s="289" t="s">
        <v>62</v>
      </c>
      <c r="D44" s="180" t="s">
        <v>468</v>
      </c>
      <c r="E44" s="308" t="s">
        <v>469</v>
      </c>
      <c r="F44" s="292" t="s">
        <v>29</v>
      </c>
      <c r="G44" s="475"/>
      <c r="H44" s="111"/>
      <c r="I44" s="112"/>
      <c r="J44" s="112"/>
      <c r="K44" s="112"/>
      <c r="L44" s="112"/>
      <c r="M44" s="112"/>
      <c r="N44" s="112"/>
      <c r="O44" s="112"/>
      <c r="P44" s="113"/>
      <c r="Q44" s="113"/>
      <c r="R44" s="113"/>
      <c r="S44" s="113"/>
      <c r="T44" s="113"/>
      <c r="U44" s="113"/>
      <c r="V44" s="113"/>
      <c r="W44" s="113"/>
      <c r="X44" s="119"/>
      <c r="Y44" s="135"/>
    </row>
    <row r="45" spans="1:25" s="31" customFormat="1" ht="15.95" customHeight="1" x14ac:dyDescent="0.5">
      <c r="A45" s="53">
        <v>39</v>
      </c>
      <c r="B45" s="178">
        <v>44419</v>
      </c>
      <c r="C45" s="289" t="s">
        <v>62</v>
      </c>
      <c r="D45" s="180" t="s">
        <v>470</v>
      </c>
      <c r="E45" s="308" t="s">
        <v>471</v>
      </c>
      <c r="F45" s="292" t="s">
        <v>33</v>
      </c>
      <c r="G45" s="475"/>
      <c r="H45" s="111"/>
      <c r="I45" s="112"/>
      <c r="J45" s="112"/>
      <c r="K45" s="112"/>
      <c r="L45" s="112"/>
      <c r="M45" s="112"/>
      <c r="N45" s="112"/>
      <c r="O45" s="112"/>
      <c r="P45" s="113"/>
      <c r="Q45" s="113"/>
      <c r="R45" s="113"/>
      <c r="S45" s="113"/>
      <c r="T45" s="113"/>
      <c r="U45" s="113"/>
      <c r="V45" s="113"/>
      <c r="W45" s="113"/>
      <c r="X45" s="119"/>
      <c r="Y45" s="135"/>
    </row>
    <row r="46" spans="1:25" s="31" customFormat="1" ht="15.95" customHeight="1" x14ac:dyDescent="0.5">
      <c r="A46" s="64">
        <v>40</v>
      </c>
      <c r="B46" s="183">
        <v>44420</v>
      </c>
      <c r="C46" s="311" t="s">
        <v>62</v>
      </c>
      <c r="D46" s="185" t="s">
        <v>472</v>
      </c>
      <c r="E46" s="312" t="s">
        <v>473</v>
      </c>
      <c r="F46" s="415" t="s">
        <v>20</v>
      </c>
      <c r="G46" s="477"/>
      <c r="H46" s="322"/>
      <c r="I46" s="115"/>
      <c r="J46" s="115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116"/>
      <c r="X46" s="334"/>
      <c r="Y46" s="139"/>
    </row>
    <row r="47" spans="1:25" s="31" customFormat="1" ht="6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0"/>
      <c r="Y47" s="141"/>
    </row>
    <row r="48" spans="1:25" s="31" customFormat="1" ht="16.149999999999999" customHeight="1" x14ac:dyDescent="0.5">
      <c r="A48" s="87"/>
      <c r="B48" s="88" t="s">
        <v>103</v>
      </c>
      <c r="C48" s="81"/>
      <c r="E48" s="81">
        <f>I48+O48</f>
        <v>40</v>
      </c>
      <c r="F48" s="89" t="s">
        <v>104</v>
      </c>
      <c r="G48" s="88" t="s">
        <v>105</v>
      </c>
      <c r="H48" s="88"/>
      <c r="I48" s="81">
        <f>COUNTIF($C$7:$C$46,"ช")</f>
        <v>19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21</v>
      </c>
      <c r="P48" s="87"/>
      <c r="Q48" s="124" t="s">
        <v>106</v>
      </c>
      <c r="X48" s="87"/>
      <c r="Y48" s="87"/>
    </row>
    <row r="49" spans="1:25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94" customFormat="1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94" customFormat="1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8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s="94" customFormat="1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8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 s="94" customFormat="1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8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 s="94" customFormat="1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40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  <row r="56" spans="1:25" s="94" customFormat="1" ht="15" customHeight="1" x14ac:dyDescent="0.5">
      <c r="B56" s="95"/>
      <c r="C56" s="96"/>
      <c r="D56" s="97"/>
      <c r="E56" s="97"/>
    </row>
    <row r="57" spans="1:25" ht="15" customHeight="1" x14ac:dyDescent="0.5">
      <c r="D57" s="531"/>
      <c r="E57" s="531"/>
      <c r="F57" s="94"/>
      <c r="G57" s="94"/>
    </row>
    <row r="58" spans="1:25" ht="15" customHeight="1" x14ac:dyDescent="0.5">
      <c r="C58" s="419"/>
      <c r="D58" s="99"/>
      <c r="E58" s="99"/>
      <c r="F58" s="94"/>
      <c r="G58" s="9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8"/>
  <sheetViews>
    <sheetView zoomScale="120" zoomScaleNormal="120" workbookViewId="0">
      <selection activeCell="D26" sqref="D26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ม.4'!B16</f>
        <v>นางสาวปวีณา แดงนาวา</v>
      </c>
    </row>
    <row r="2" spans="1:25" s="28" customFormat="1" ht="18" customHeight="1" x14ac:dyDescent="0.5">
      <c r="B2" s="41" t="s">
        <v>3</v>
      </c>
      <c r="C2" s="37"/>
      <c r="D2" s="38"/>
      <c r="E2" s="39" t="s">
        <v>474</v>
      </c>
      <c r="M2" s="28" t="s">
        <v>5</v>
      </c>
      <c r="R2" s="28" t="str">
        <f>'ยอด ม.4'!B17</f>
        <v>นายพฤติกรณ์ จะรา</v>
      </c>
    </row>
    <row r="3" spans="1:25" s="29" customFormat="1" ht="17.25" customHeight="1" x14ac:dyDescent="0.5">
      <c r="A3" s="40" t="s">
        <v>320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ม.4'!F16</f>
        <v>726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5.75" customHeight="1" x14ac:dyDescent="0.5">
      <c r="A7" s="45">
        <v>1</v>
      </c>
      <c r="B7" s="267">
        <v>42192</v>
      </c>
      <c r="C7" s="268" t="s">
        <v>16</v>
      </c>
      <c r="D7" s="300" t="s">
        <v>475</v>
      </c>
      <c r="E7" s="301" t="s">
        <v>476</v>
      </c>
      <c r="F7" s="343" t="s">
        <v>23</v>
      </c>
      <c r="G7" s="471"/>
      <c r="H7" s="287"/>
      <c r="I7" s="118"/>
      <c r="J7" s="118"/>
      <c r="K7" s="118"/>
      <c r="L7" s="287"/>
      <c r="M7" s="118"/>
      <c r="N7" s="118"/>
      <c r="O7" s="118"/>
      <c r="P7" s="109"/>
      <c r="Q7" s="109"/>
      <c r="R7" s="109"/>
      <c r="S7" s="109"/>
      <c r="T7" s="109"/>
      <c r="U7" s="109"/>
      <c r="V7" s="109"/>
      <c r="W7" s="109"/>
      <c r="X7" s="108"/>
      <c r="Y7" s="133"/>
    </row>
    <row r="8" spans="1:25" s="31" customFormat="1" ht="16.149999999999999" customHeight="1" x14ac:dyDescent="0.5">
      <c r="A8" s="53">
        <v>2</v>
      </c>
      <c r="B8" s="54">
        <v>42288</v>
      </c>
      <c r="C8" s="274" t="s">
        <v>16</v>
      </c>
      <c r="D8" s="295" t="s">
        <v>477</v>
      </c>
      <c r="E8" s="296" t="s">
        <v>478</v>
      </c>
      <c r="F8" s="346" t="s">
        <v>26</v>
      </c>
      <c r="G8" s="473"/>
      <c r="H8" s="293"/>
      <c r="I8" s="119"/>
      <c r="J8" s="119"/>
      <c r="K8" s="119"/>
      <c r="L8" s="112"/>
      <c r="M8" s="112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9"/>
      <c r="Y8" s="135"/>
    </row>
    <row r="9" spans="1:25" s="31" customFormat="1" ht="16.149999999999999" customHeight="1" x14ac:dyDescent="0.5">
      <c r="A9" s="53">
        <v>3</v>
      </c>
      <c r="B9" s="54">
        <v>42292</v>
      </c>
      <c r="C9" s="274" t="s">
        <v>16</v>
      </c>
      <c r="D9" s="366" t="s">
        <v>479</v>
      </c>
      <c r="E9" s="296" t="s">
        <v>480</v>
      </c>
      <c r="F9" s="278" t="s">
        <v>29</v>
      </c>
      <c r="G9" s="475"/>
      <c r="H9" s="117"/>
      <c r="I9" s="112"/>
      <c r="J9" s="112"/>
      <c r="K9" s="112"/>
      <c r="L9" s="112"/>
      <c r="M9" s="112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9"/>
      <c r="Y9" s="135"/>
    </row>
    <row r="10" spans="1:25" s="31" customFormat="1" ht="16.149999999999999" customHeight="1" x14ac:dyDescent="0.5">
      <c r="A10" s="53">
        <v>4</v>
      </c>
      <c r="B10" s="54">
        <v>42297</v>
      </c>
      <c r="C10" s="274" t="s">
        <v>16</v>
      </c>
      <c r="D10" s="295" t="s">
        <v>481</v>
      </c>
      <c r="E10" s="296" t="s">
        <v>175</v>
      </c>
      <c r="F10" s="346" t="s">
        <v>33</v>
      </c>
      <c r="G10" s="473"/>
      <c r="H10" s="293"/>
      <c r="I10" s="119"/>
      <c r="J10" s="119"/>
      <c r="K10" s="119"/>
      <c r="L10" s="119"/>
      <c r="M10" s="119"/>
      <c r="N10" s="119"/>
      <c r="O10" s="119"/>
      <c r="P10" s="113"/>
      <c r="Q10" s="113"/>
      <c r="R10" s="113"/>
      <c r="S10" s="113"/>
      <c r="T10" s="113"/>
      <c r="U10" s="113"/>
      <c r="V10" s="113"/>
      <c r="W10" s="113"/>
      <c r="X10" s="119"/>
      <c r="Y10" s="135"/>
    </row>
    <row r="11" spans="1:25" s="31" customFormat="1" ht="16.149999999999999" customHeight="1" x14ac:dyDescent="0.5">
      <c r="A11" s="64">
        <v>5</v>
      </c>
      <c r="B11" s="279">
        <v>42299</v>
      </c>
      <c r="C11" s="280" t="s">
        <v>16</v>
      </c>
      <c r="D11" s="302" t="s">
        <v>482</v>
      </c>
      <c r="E11" s="303" t="s">
        <v>483</v>
      </c>
      <c r="F11" s="284" t="s">
        <v>20</v>
      </c>
      <c r="G11" s="477"/>
      <c r="H11" s="285"/>
      <c r="I11" s="115"/>
      <c r="J11" s="115"/>
      <c r="K11" s="115"/>
      <c r="L11" s="115"/>
      <c r="M11" s="115"/>
      <c r="N11" s="115"/>
      <c r="O11" s="115"/>
      <c r="P11" s="116"/>
      <c r="Q11" s="116"/>
      <c r="R11" s="116"/>
      <c r="S11" s="116"/>
      <c r="T11" s="116"/>
      <c r="U11" s="116"/>
      <c r="V11" s="116"/>
      <c r="W11" s="116"/>
      <c r="X11" s="334"/>
      <c r="Y11" s="137"/>
    </row>
    <row r="12" spans="1:25" s="31" customFormat="1" ht="16.149999999999999" customHeight="1" x14ac:dyDescent="0.5">
      <c r="A12" s="45">
        <v>6</v>
      </c>
      <c r="B12" s="267">
        <v>42335</v>
      </c>
      <c r="C12" s="268" t="s">
        <v>16</v>
      </c>
      <c r="D12" s="300" t="s">
        <v>484</v>
      </c>
      <c r="E12" s="301" t="s">
        <v>485</v>
      </c>
      <c r="F12" s="343" t="s">
        <v>23</v>
      </c>
      <c r="G12" s="471"/>
      <c r="H12" s="287"/>
      <c r="I12" s="118"/>
      <c r="J12" s="118"/>
      <c r="K12" s="118"/>
      <c r="L12" s="108"/>
      <c r="M12" s="108"/>
      <c r="N12" s="108"/>
      <c r="O12" s="108"/>
      <c r="P12" s="109"/>
      <c r="Q12" s="109"/>
      <c r="R12" s="109"/>
      <c r="S12" s="109"/>
      <c r="T12" s="109"/>
      <c r="U12" s="109"/>
      <c r="V12" s="109"/>
      <c r="W12" s="109"/>
      <c r="X12" s="108"/>
      <c r="Y12" s="133"/>
    </row>
    <row r="13" spans="1:25" s="31" customFormat="1" ht="16.5" customHeight="1" x14ac:dyDescent="0.5">
      <c r="A13" s="53">
        <v>7</v>
      </c>
      <c r="B13" s="54">
        <v>42339</v>
      </c>
      <c r="C13" s="274" t="s">
        <v>16</v>
      </c>
      <c r="D13" s="295" t="s">
        <v>486</v>
      </c>
      <c r="E13" s="296" t="s">
        <v>487</v>
      </c>
      <c r="F13" s="346" t="s">
        <v>26</v>
      </c>
      <c r="G13" s="475"/>
      <c r="H13" s="117"/>
      <c r="I13" s="112"/>
      <c r="J13" s="112"/>
      <c r="K13" s="112"/>
      <c r="L13" s="112"/>
      <c r="M13" s="112"/>
      <c r="N13" s="112"/>
      <c r="O13" s="112"/>
      <c r="P13" s="113"/>
      <c r="Q13" s="113"/>
      <c r="R13" s="113"/>
      <c r="S13" s="113"/>
      <c r="T13" s="113"/>
      <c r="U13" s="113"/>
      <c r="V13" s="113"/>
      <c r="W13" s="113"/>
      <c r="X13" s="119"/>
      <c r="Y13" s="135"/>
    </row>
    <row r="14" spans="1:25" s="31" customFormat="1" ht="16.149999999999999" customHeight="1" x14ac:dyDescent="0.5">
      <c r="A14" s="53">
        <v>8</v>
      </c>
      <c r="B14" s="54">
        <v>42380</v>
      </c>
      <c r="C14" s="274" t="s">
        <v>16</v>
      </c>
      <c r="D14" s="295" t="s">
        <v>488</v>
      </c>
      <c r="E14" s="296" t="s">
        <v>489</v>
      </c>
      <c r="F14" s="278" t="s">
        <v>29</v>
      </c>
      <c r="G14" s="473"/>
      <c r="H14" s="293"/>
      <c r="I14" s="119"/>
      <c r="J14" s="119"/>
      <c r="K14" s="119"/>
      <c r="L14" s="119"/>
      <c r="M14" s="119"/>
      <c r="N14" s="119"/>
      <c r="O14" s="119"/>
      <c r="P14" s="113"/>
      <c r="Q14" s="113"/>
      <c r="R14" s="113"/>
      <c r="S14" s="113"/>
      <c r="T14" s="113"/>
      <c r="U14" s="113"/>
      <c r="V14" s="113"/>
      <c r="W14" s="113"/>
      <c r="X14" s="119"/>
      <c r="Y14" s="135"/>
    </row>
    <row r="15" spans="1:25" s="31" customFormat="1" ht="16.149999999999999" customHeight="1" x14ac:dyDescent="0.5">
      <c r="A15" s="53">
        <v>9</v>
      </c>
      <c r="B15" s="54">
        <v>42385</v>
      </c>
      <c r="C15" s="274" t="s">
        <v>16</v>
      </c>
      <c r="D15" s="295" t="s">
        <v>490</v>
      </c>
      <c r="E15" s="296" t="s">
        <v>491</v>
      </c>
      <c r="F15" s="346" t="s">
        <v>33</v>
      </c>
      <c r="G15" s="475"/>
      <c r="H15" s="117"/>
      <c r="I15" s="112"/>
      <c r="J15" s="112"/>
      <c r="K15" s="112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V15" s="113"/>
      <c r="W15" s="113"/>
      <c r="X15" s="119"/>
      <c r="Y15" s="135"/>
    </row>
    <row r="16" spans="1:25" s="31" customFormat="1" ht="16.149999999999999" customHeight="1" x14ac:dyDescent="0.5">
      <c r="A16" s="64">
        <v>10</v>
      </c>
      <c r="B16" s="279">
        <v>42391</v>
      </c>
      <c r="C16" s="280" t="s">
        <v>16</v>
      </c>
      <c r="D16" s="302" t="s">
        <v>492</v>
      </c>
      <c r="E16" s="303" t="s">
        <v>493</v>
      </c>
      <c r="F16" s="284" t="s">
        <v>20</v>
      </c>
      <c r="G16" s="477"/>
      <c r="H16" s="285"/>
      <c r="I16" s="115"/>
      <c r="J16" s="115"/>
      <c r="K16" s="115"/>
      <c r="L16" s="115"/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334"/>
      <c r="Y16" s="137"/>
    </row>
    <row r="17" spans="1:25" s="31" customFormat="1" ht="16.149999999999999" customHeight="1" x14ac:dyDescent="0.5">
      <c r="A17" s="45">
        <v>11</v>
      </c>
      <c r="B17" s="267">
        <v>42393</v>
      </c>
      <c r="C17" s="268" t="s">
        <v>16</v>
      </c>
      <c r="D17" s="300" t="s">
        <v>494</v>
      </c>
      <c r="E17" s="301" t="s">
        <v>495</v>
      </c>
      <c r="F17" s="343" t="s">
        <v>23</v>
      </c>
      <c r="G17" s="471"/>
      <c r="H17" s="382"/>
      <c r="I17" s="118"/>
      <c r="J17" s="118"/>
      <c r="K17" s="118"/>
      <c r="L17" s="118"/>
      <c r="M17" s="118"/>
      <c r="N17" s="118"/>
      <c r="O17" s="118"/>
      <c r="P17" s="109"/>
      <c r="Q17" s="109"/>
      <c r="R17" s="109"/>
      <c r="S17" s="109"/>
      <c r="T17" s="109"/>
      <c r="U17" s="109"/>
      <c r="V17" s="109"/>
      <c r="W17" s="109"/>
      <c r="X17" s="108"/>
      <c r="Y17" s="133"/>
    </row>
    <row r="18" spans="1:25" s="31" customFormat="1" ht="16.149999999999999" customHeight="1" x14ac:dyDescent="0.5">
      <c r="A18" s="53">
        <v>12</v>
      </c>
      <c r="B18" s="54">
        <v>42425</v>
      </c>
      <c r="C18" s="274" t="s">
        <v>16</v>
      </c>
      <c r="D18" s="295" t="s">
        <v>496</v>
      </c>
      <c r="E18" s="296" t="s">
        <v>497</v>
      </c>
      <c r="F18" s="346" t="s">
        <v>26</v>
      </c>
      <c r="G18" s="475"/>
      <c r="H18" s="117"/>
      <c r="I18" s="112"/>
      <c r="J18" s="112"/>
      <c r="K18" s="112"/>
      <c r="L18" s="112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9"/>
      <c r="Y18" s="135"/>
    </row>
    <row r="19" spans="1:25" s="31" customFormat="1" ht="16.149999999999999" customHeight="1" x14ac:dyDescent="0.5">
      <c r="A19" s="53">
        <v>13</v>
      </c>
      <c r="B19" s="54">
        <v>42427</v>
      </c>
      <c r="C19" s="274" t="s">
        <v>16</v>
      </c>
      <c r="D19" s="295" t="s">
        <v>498</v>
      </c>
      <c r="E19" s="296" t="s">
        <v>499</v>
      </c>
      <c r="F19" s="278" t="s">
        <v>29</v>
      </c>
      <c r="G19" s="475"/>
      <c r="H19" s="117"/>
      <c r="I19" s="112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9"/>
      <c r="Y19" s="135"/>
    </row>
    <row r="20" spans="1:25" s="31" customFormat="1" ht="16.149999999999999" customHeight="1" x14ac:dyDescent="0.5">
      <c r="A20" s="53">
        <v>14</v>
      </c>
      <c r="B20" s="54">
        <v>42431</v>
      </c>
      <c r="C20" s="274" t="s">
        <v>16</v>
      </c>
      <c r="D20" s="295" t="s">
        <v>500</v>
      </c>
      <c r="E20" s="296" t="s">
        <v>501</v>
      </c>
      <c r="F20" s="346" t="s">
        <v>33</v>
      </c>
      <c r="G20" s="475"/>
      <c r="H20" s="111"/>
      <c r="I20" s="112"/>
      <c r="J20" s="112"/>
      <c r="K20" s="112"/>
      <c r="L20" s="112"/>
      <c r="M20" s="112"/>
      <c r="N20" s="112"/>
      <c r="O20" s="112"/>
      <c r="P20" s="113"/>
      <c r="Q20" s="113"/>
      <c r="R20" s="113"/>
      <c r="S20" s="113"/>
      <c r="T20" s="113"/>
      <c r="U20" s="113"/>
      <c r="V20" s="113"/>
      <c r="W20" s="113"/>
      <c r="X20" s="119"/>
      <c r="Y20" s="135"/>
    </row>
    <row r="21" spans="1:25" s="31" customFormat="1" ht="16.149999999999999" customHeight="1" x14ac:dyDescent="0.5">
      <c r="A21" s="64">
        <v>15</v>
      </c>
      <c r="B21" s="367">
        <v>42434</v>
      </c>
      <c r="C21" s="280" t="s">
        <v>16</v>
      </c>
      <c r="D21" s="302" t="s">
        <v>502</v>
      </c>
      <c r="E21" s="303" t="s">
        <v>503</v>
      </c>
      <c r="F21" s="284" t="s">
        <v>20</v>
      </c>
      <c r="G21" s="477"/>
      <c r="H21" s="322"/>
      <c r="I21" s="115"/>
      <c r="J21" s="11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16"/>
      <c r="X21" s="334"/>
      <c r="Y21" s="137"/>
    </row>
    <row r="22" spans="1:25" s="31" customFormat="1" ht="16.149999999999999" customHeight="1" x14ac:dyDescent="0.5">
      <c r="A22" s="45">
        <v>16</v>
      </c>
      <c r="B22" s="352">
        <v>42436</v>
      </c>
      <c r="C22" s="268" t="s">
        <v>16</v>
      </c>
      <c r="D22" s="300" t="s">
        <v>504</v>
      </c>
      <c r="E22" s="301" t="s">
        <v>505</v>
      </c>
      <c r="F22" s="343" t="s">
        <v>23</v>
      </c>
      <c r="G22" s="471"/>
      <c r="H22" s="382"/>
      <c r="I22" s="118"/>
      <c r="J22" s="118"/>
      <c r="K22" s="118"/>
      <c r="L22" s="108"/>
      <c r="M22" s="108"/>
      <c r="N22" s="108"/>
      <c r="O22" s="108"/>
      <c r="P22" s="109"/>
      <c r="Q22" s="109"/>
      <c r="R22" s="109"/>
      <c r="S22" s="109"/>
      <c r="T22" s="109"/>
      <c r="U22" s="109"/>
      <c r="V22" s="109"/>
      <c r="W22" s="109"/>
      <c r="X22" s="108"/>
      <c r="Y22" s="133"/>
    </row>
    <row r="23" spans="1:25" s="31" customFormat="1" ht="16.149999999999999" customHeight="1" x14ac:dyDescent="0.5">
      <c r="A23" s="53">
        <v>17</v>
      </c>
      <c r="B23" s="288">
        <v>42525</v>
      </c>
      <c r="C23" s="274" t="s">
        <v>16</v>
      </c>
      <c r="D23" s="295" t="s">
        <v>506</v>
      </c>
      <c r="E23" s="296" t="s">
        <v>507</v>
      </c>
      <c r="F23" s="346" t="s">
        <v>26</v>
      </c>
      <c r="G23" s="475"/>
      <c r="H23" s="111"/>
      <c r="I23" s="112"/>
      <c r="J23" s="112"/>
      <c r="K23" s="112"/>
      <c r="L23" s="112"/>
      <c r="M23" s="112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9"/>
      <c r="Y23" s="135"/>
    </row>
    <row r="24" spans="1:25" s="31" customFormat="1" ht="16.149999999999999" customHeight="1" x14ac:dyDescent="0.5">
      <c r="A24" s="53">
        <v>18</v>
      </c>
      <c r="B24" s="288">
        <v>43262</v>
      </c>
      <c r="C24" s="274" t="s">
        <v>16</v>
      </c>
      <c r="D24" s="295" t="s">
        <v>342</v>
      </c>
      <c r="E24" s="296" t="s">
        <v>508</v>
      </c>
      <c r="F24" s="278" t="s">
        <v>29</v>
      </c>
      <c r="G24" s="475"/>
      <c r="H24" s="111"/>
      <c r="I24" s="112"/>
      <c r="J24" s="112"/>
      <c r="K24" s="112"/>
      <c r="L24" s="112"/>
      <c r="M24" s="112"/>
      <c r="N24" s="112"/>
      <c r="O24" s="112"/>
      <c r="P24" s="113"/>
      <c r="Q24" s="113"/>
      <c r="R24" s="113"/>
      <c r="S24" s="113"/>
      <c r="T24" s="113"/>
      <c r="U24" s="113"/>
      <c r="V24" s="113"/>
      <c r="W24" s="113"/>
      <c r="X24" s="119"/>
      <c r="Y24" s="135"/>
    </row>
    <row r="25" spans="1:25" s="31" customFormat="1" ht="16.149999999999999" customHeight="1" x14ac:dyDescent="0.5">
      <c r="A25" s="53">
        <v>19</v>
      </c>
      <c r="B25" s="409">
        <v>43889</v>
      </c>
      <c r="C25" s="79" t="s">
        <v>16</v>
      </c>
      <c r="D25" s="56" t="s">
        <v>509</v>
      </c>
      <c r="E25" s="57" t="s">
        <v>510</v>
      </c>
      <c r="F25" s="388" t="s">
        <v>33</v>
      </c>
      <c r="G25" s="473"/>
      <c r="H25" s="293"/>
      <c r="I25" s="119"/>
      <c r="J25" s="119"/>
      <c r="K25" s="119"/>
      <c r="L25" s="112"/>
      <c r="M25" s="112"/>
      <c r="N25" s="112"/>
      <c r="O25" s="112"/>
      <c r="P25" s="113"/>
      <c r="Q25" s="113"/>
      <c r="R25" s="113"/>
      <c r="S25" s="113"/>
      <c r="T25" s="113"/>
      <c r="U25" s="113"/>
      <c r="V25" s="113"/>
      <c r="W25" s="113"/>
      <c r="X25" s="119"/>
      <c r="Y25" s="135"/>
    </row>
    <row r="26" spans="1:25" s="31" customFormat="1" ht="16.350000000000001" customHeight="1" x14ac:dyDescent="0.5">
      <c r="A26" s="64">
        <v>20</v>
      </c>
      <c r="B26" s="183">
        <v>44421</v>
      </c>
      <c r="C26" s="311" t="s">
        <v>16</v>
      </c>
      <c r="D26" s="185" t="s">
        <v>511</v>
      </c>
      <c r="E26" s="312" t="s">
        <v>512</v>
      </c>
      <c r="F26" s="314" t="s">
        <v>20</v>
      </c>
      <c r="G26" s="505"/>
      <c r="H26" s="315"/>
      <c r="I26" s="334"/>
      <c r="J26" s="334"/>
      <c r="K26" s="334"/>
      <c r="L26" s="115"/>
      <c r="M26" s="115"/>
      <c r="N26" s="115"/>
      <c r="O26" s="115"/>
      <c r="P26" s="116"/>
      <c r="Q26" s="116"/>
      <c r="R26" s="116"/>
      <c r="S26" s="116"/>
      <c r="T26" s="116"/>
      <c r="U26" s="116"/>
      <c r="V26" s="116"/>
      <c r="W26" s="116"/>
      <c r="X26" s="334"/>
      <c r="Y26" s="137"/>
    </row>
    <row r="27" spans="1:25" s="31" customFormat="1" ht="16.149999999999999" customHeight="1" x14ac:dyDescent="0.5">
      <c r="A27" s="45">
        <v>21</v>
      </c>
      <c r="B27" s="364">
        <v>42238</v>
      </c>
      <c r="C27" s="304" t="s">
        <v>62</v>
      </c>
      <c r="D27" s="305" t="s">
        <v>513</v>
      </c>
      <c r="E27" s="306" t="s">
        <v>514</v>
      </c>
      <c r="F27" s="343" t="s">
        <v>23</v>
      </c>
      <c r="G27" s="489"/>
      <c r="H27" s="307"/>
      <c r="I27" s="122"/>
      <c r="J27" s="122"/>
      <c r="K27" s="122"/>
      <c r="L27" s="122"/>
      <c r="M27" s="122"/>
      <c r="N27" s="122"/>
      <c r="O27" s="122"/>
      <c r="P27" s="123"/>
      <c r="Q27" s="123"/>
      <c r="R27" s="123"/>
      <c r="S27" s="123"/>
      <c r="T27" s="123"/>
      <c r="U27" s="123"/>
      <c r="V27" s="123"/>
      <c r="W27" s="123"/>
      <c r="X27" s="121"/>
      <c r="Y27" s="133"/>
    </row>
    <row r="28" spans="1:25" s="31" customFormat="1" ht="16.149999999999999" customHeight="1" x14ac:dyDescent="0.5">
      <c r="A28" s="53">
        <v>22</v>
      </c>
      <c r="B28" s="54">
        <v>42267</v>
      </c>
      <c r="C28" s="274" t="s">
        <v>62</v>
      </c>
      <c r="D28" s="295" t="s">
        <v>515</v>
      </c>
      <c r="E28" s="296" t="s">
        <v>516</v>
      </c>
      <c r="F28" s="346" t="s">
        <v>26</v>
      </c>
      <c r="G28" s="475"/>
      <c r="H28" s="117"/>
      <c r="I28" s="112"/>
      <c r="J28" s="112"/>
      <c r="K28" s="112"/>
      <c r="L28" s="112"/>
      <c r="M28" s="112"/>
      <c r="N28" s="112"/>
      <c r="O28" s="112"/>
      <c r="P28" s="113"/>
      <c r="Q28" s="113"/>
      <c r="R28" s="113"/>
      <c r="S28" s="113"/>
      <c r="T28" s="113"/>
      <c r="U28" s="113"/>
      <c r="V28" s="113"/>
      <c r="W28" s="113"/>
      <c r="X28" s="119"/>
      <c r="Y28" s="135"/>
    </row>
    <row r="29" spans="1:25" s="31" customFormat="1" ht="16.149999999999999" customHeight="1" x14ac:dyDescent="0.5">
      <c r="A29" s="53">
        <v>23</v>
      </c>
      <c r="B29" s="54">
        <v>42271</v>
      </c>
      <c r="C29" s="274" t="s">
        <v>62</v>
      </c>
      <c r="D29" s="295" t="s">
        <v>517</v>
      </c>
      <c r="E29" s="296" t="s">
        <v>518</v>
      </c>
      <c r="F29" s="278" t="s">
        <v>29</v>
      </c>
      <c r="G29" s="506"/>
      <c r="H29" s="117"/>
      <c r="I29" s="112"/>
      <c r="J29" s="112"/>
      <c r="K29" s="112"/>
      <c r="L29" s="112"/>
      <c r="M29" s="112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9"/>
      <c r="Y29" s="135"/>
    </row>
    <row r="30" spans="1:25" s="31" customFormat="1" ht="16.149999999999999" customHeight="1" x14ac:dyDescent="0.5">
      <c r="A30" s="53">
        <v>24</v>
      </c>
      <c r="B30" s="54">
        <v>42280</v>
      </c>
      <c r="C30" s="274" t="s">
        <v>62</v>
      </c>
      <c r="D30" s="295" t="s">
        <v>519</v>
      </c>
      <c r="E30" s="296" t="s">
        <v>520</v>
      </c>
      <c r="F30" s="346" t="s">
        <v>33</v>
      </c>
      <c r="G30" s="507"/>
      <c r="H30" s="508"/>
      <c r="I30" s="521"/>
      <c r="J30" s="112"/>
      <c r="K30" s="112"/>
      <c r="L30" s="112"/>
      <c r="M30" s="112"/>
      <c r="N30" s="112"/>
      <c r="O30" s="112"/>
      <c r="P30" s="113"/>
      <c r="Q30" s="113"/>
      <c r="R30" s="113"/>
      <c r="S30" s="113"/>
      <c r="T30" s="113"/>
      <c r="U30" s="113"/>
      <c r="V30" s="113"/>
      <c r="W30" s="113"/>
      <c r="X30" s="119"/>
      <c r="Y30" s="135"/>
    </row>
    <row r="31" spans="1:25" s="31" customFormat="1" ht="16.149999999999999" customHeight="1" x14ac:dyDescent="0.5">
      <c r="A31" s="64">
        <v>25</v>
      </c>
      <c r="B31" s="279">
        <v>42355</v>
      </c>
      <c r="C31" s="359" t="s">
        <v>62</v>
      </c>
      <c r="D31" s="360" t="s">
        <v>521</v>
      </c>
      <c r="E31" s="361" t="s">
        <v>522</v>
      </c>
      <c r="F31" s="284" t="s">
        <v>20</v>
      </c>
      <c r="G31" s="509"/>
      <c r="H31" s="510"/>
      <c r="I31" s="522"/>
      <c r="J31" s="380"/>
      <c r="K31" s="380"/>
      <c r="L31" s="380"/>
      <c r="M31" s="380"/>
      <c r="N31" s="380"/>
      <c r="O31" s="380"/>
      <c r="P31" s="381"/>
      <c r="Q31" s="381"/>
      <c r="R31" s="381"/>
      <c r="S31" s="381"/>
      <c r="T31" s="381"/>
      <c r="U31" s="381"/>
      <c r="V31" s="381"/>
      <c r="W31" s="381"/>
      <c r="X31" s="526"/>
      <c r="Y31" s="137"/>
    </row>
    <row r="32" spans="1:25" s="31" customFormat="1" ht="16.149999999999999" customHeight="1" x14ac:dyDescent="0.5">
      <c r="A32" s="45">
        <v>26</v>
      </c>
      <c r="B32" s="267">
        <v>42356</v>
      </c>
      <c r="C32" s="268" t="s">
        <v>62</v>
      </c>
      <c r="D32" s="300" t="s">
        <v>523</v>
      </c>
      <c r="E32" s="301" t="s">
        <v>524</v>
      </c>
      <c r="F32" s="343" t="s">
        <v>23</v>
      </c>
      <c r="G32" s="511"/>
      <c r="H32" s="512"/>
      <c r="I32" s="523"/>
      <c r="J32" s="118"/>
      <c r="K32" s="118"/>
      <c r="L32" s="118"/>
      <c r="M32" s="118"/>
      <c r="N32" s="118"/>
      <c r="O32" s="118"/>
      <c r="P32" s="109"/>
      <c r="Q32" s="109"/>
      <c r="R32" s="109"/>
      <c r="S32" s="109"/>
      <c r="T32" s="109"/>
      <c r="U32" s="109"/>
      <c r="V32" s="109"/>
      <c r="W32" s="109"/>
      <c r="X32" s="108"/>
      <c r="Y32" s="133"/>
    </row>
    <row r="33" spans="1:25" s="31" customFormat="1" ht="16.149999999999999" customHeight="1" x14ac:dyDescent="0.5">
      <c r="A33" s="53">
        <v>27</v>
      </c>
      <c r="B33" s="54">
        <v>42361</v>
      </c>
      <c r="C33" s="274" t="s">
        <v>62</v>
      </c>
      <c r="D33" s="295" t="s">
        <v>525</v>
      </c>
      <c r="E33" s="296" t="s">
        <v>526</v>
      </c>
      <c r="F33" s="346" t="s">
        <v>26</v>
      </c>
      <c r="G33" s="513"/>
      <c r="H33" s="508"/>
      <c r="I33" s="521"/>
      <c r="J33" s="112"/>
      <c r="K33" s="112"/>
      <c r="L33" s="112"/>
      <c r="M33" s="112"/>
      <c r="N33" s="112"/>
      <c r="O33" s="112"/>
      <c r="P33" s="113"/>
      <c r="Q33" s="113"/>
      <c r="R33" s="113"/>
      <c r="S33" s="113"/>
      <c r="T33" s="113"/>
      <c r="U33" s="113"/>
      <c r="V33" s="113"/>
      <c r="W33" s="113"/>
      <c r="X33" s="119"/>
      <c r="Y33" s="135"/>
    </row>
    <row r="34" spans="1:25" s="31" customFormat="1" ht="16.149999999999999" customHeight="1" x14ac:dyDescent="0.5">
      <c r="A34" s="53">
        <v>28</v>
      </c>
      <c r="B34" s="54">
        <v>42373</v>
      </c>
      <c r="C34" s="274" t="s">
        <v>62</v>
      </c>
      <c r="D34" s="295" t="s">
        <v>527</v>
      </c>
      <c r="E34" s="296" t="s">
        <v>528</v>
      </c>
      <c r="F34" s="278" t="s">
        <v>29</v>
      </c>
      <c r="G34" s="513"/>
      <c r="H34" s="508"/>
      <c r="I34" s="521"/>
      <c r="J34" s="112"/>
      <c r="K34" s="112"/>
      <c r="L34" s="112"/>
      <c r="M34" s="112"/>
      <c r="N34" s="112"/>
      <c r="O34" s="112"/>
      <c r="P34" s="113"/>
      <c r="Q34" s="113"/>
      <c r="R34" s="113"/>
      <c r="S34" s="113"/>
      <c r="T34" s="113"/>
      <c r="U34" s="113"/>
      <c r="V34" s="113"/>
      <c r="W34" s="113"/>
      <c r="X34" s="119"/>
      <c r="Y34" s="135"/>
    </row>
    <row r="35" spans="1:25" s="31" customFormat="1" ht="16.149999999999999" customHeight="1" x14ac:dyDescent="0.5">
      <c r="A35" s="53">
        <v>29</v>
      </c>
      <c r="B35" s="54">
        <v>42406</v>
      </c>
      <c r="C35" s="274" t="s">
        <v>62</v>
      </c>
      <c r="D35" s="295" t="s">
        <v>529</v>
      </c>
      <c r="E35" s="296" t="s">
        <v>530</v>
      </c>
      <c r="F35" s="346" t="s">
        <v>33</v>
      </c>
      <c r="G35" s="513"/>
      <c r="H35" s="508"/>
      <c r="I35" s="521"/>
      <c r="J35" s="112"/>
      <c r="K35" s="112"/>
      <c r="L35" s="112"/>
      <c r="M35" s="112"/>
      <c r="N35" s="112"/>
      <c r="O35" s="112"/>
      <c r="P35" s="113"/>
      <c r="Q35" s="113"/>
      <c r="R35" s="113"/>
      <c r="S35" s="113"/>
      <c r="T35" s="113"/>
      <c r="U35" s="113"/>
      <c r="V35" s="113"/>
      <c r="W35" s="113"/>
      <c r="X35" s="119"/>
      <c r="Y35" s="135"/>
    </row>
    <row r="36" spans="1:25" s="31" customFormat="1" ht="16.350000000000001" customHeight="1" x14ac:dyDescent="0.5">
      <c r="A36" s="64">
        <v>30</v>
      </c>
      <c r="B36" s="279">
        <v>42419</v>
      </c>
      <c r="C36" s="280" t="s">
        <v>62</v>
      </c>
      <c r="D36" s="302" t="s">
        <v>531</v>
      </c>
      <c r="E36" s="303" t="s">
        <v>532</v>
      </c>
      <c r="F36" s="284" t="s">
        <v>20</v>
      </c>
      <c r="G36" s="477"/>
      <c r="H36" s="285"/>
      <c r="I36" s="115"/>
      <c r="J36" s="115"/>
      <c r="K36" s="115"/>
      <c r="L36" s="115"/>
      <c r="M36" s="115"/>
      <c r="N36" s="115"/>
      <c r="O36" s="115"/>
      <c r="P36" s="116"/>
      <c r="Q36" s="116"/>
      <c r="R36" s="116"/>
      <c r="S36" s="116"/>
      <c r="T36" s="116"/>
      <c r="U36" s="116"/>
      <c r="V36" s="116"/>
      <c r="W36" s="116"/>
      <c r="X36" s="334"/>
      <c r="Y36" s="137"/>
    </row>
    <row r="37" spans="1:25" s="31" customFormat="1" ht="16.149999999999999" customHeight="1" x14ac:dyDescent="0.5">
      <c r="A37" s="45">
        <v>31</v>
      </c>
      <c r="B37" s="267">
        <v>42451</v>
      </c>
      <c r="C37" s="304" t="s">
        <v>62</v>
      </c>
      <c r="D37" s="305" t="s">
        <v>533</v>
      </c>
      <c r="E37" s="306" t="s">
        <v>534</v>
      </c>
      <c r="F37" s="343" t="s">
        <v>23</v>
      </c>
      <c r="G37" s="514"/>
      <c r="H37" s="515"/>
      <c r="I37" s="524"/>
      <c r="J37" s="122"/>
      <c r="K37" s="122"/>
      <c r="L37" s="122"/>
      <c r="M37" s="122"/>
      <c r="N37" s="122"/>
      <c r="O37" s="122"/>
      <c r="P37" s="123"/>
      <c r="Q37" s="123"/>
      <c r="R37" s="123"/>
      <c r="S37" s="123"/>
      <c r="T37" s="123"/>
      <c r="U37" s="123"/>
      <c r="V37" s="123"/>
      <c r="W37" s="123"/>
      <c r="X37" s="121"/>
      <c r="Y37" s="133"/>
    </row>
    <row r="38" spans="1:25" s="31" customFormat="1" ht="16.149999999999999" customHeight="1" x14ac:dyDescent="0.5">
      <c r="A38" s="53">
        <v>32</v>
      </c>
      <c r="B38" s="54">
        <v>42452</v>
      </c>
      <c r="C38" s="274" t="s">
        <v>62</v>
      </c>
      <c r="D38" s="295" t="s">
        <v>535</v>
      </c>
      <c r="E38" s="296" t="s">
        <v>536</v>
      </c>
      <c r="F38" s="346" t="s">
        <v>26</v>
      </c>
      <c r="G38" s="516"/>
      <c r="H38" s="517"/>
      <c r="I38" s="525"/>
      <c r="J38" s="119"/>
      <c r="K38" s="119"/>
      <c r="L38" s="119"/>
      <c r="M38" s="119"/>
      <c r="N38" s="119"/>
      <c r="O38" s="119"/>
      <c r="P38" s="113"/>
      <c r="Q38" s="113"/>
      <c r="R38" s="113"/>
      <c r="S38" s="113"/>
      <c r="T38" s="113"/>
      <c r="U38" s="113"/>
      <c r="V38" s="113"/>
      <c r="W38" s="113"/>
      <c r="X38" s="119"/>
      <c r="Y38" s="135"/>
    </row>
    <row r="39" spans="1:25" s="31" customFormat="1" ht="16.149999999999999" customHeight="1" x14ac:dyDescent="0.5">
      <c r="A39" s="53">
        <v>33</v>
      </c>
      <c r="B39" s="54">
        <v>42457</v>
      </c>
      <c r="C39" s="274" t="s">
        <v>62</v>
      </c>
      <c r="D39" s="295" t="s">
        <v>537</v>
      </c>
      <c r="E39" s="296" t="s">
        <v>538</v>
      </c>
      <c r="F39" s="278" t="s">
        <v>29</v>
      </c>
      <c r="G39" s="475"/>
      <c r="H39" s="117"/>
      <c r="I39" s="112"/>
      <c r="J39" s="112"/>
      <c r="K39" s="112"/>
      <c r="L39" s="112"/>
      <c r="M39" s="112"/>
      <c r="N39" s="112"/>
      <c r="O39" s="112"/>
      <c r="P39" s="113"/>
      <c r="Q39" s="113"/>
      <c r="R39" s="113"/>
      <c r="S39" s="113"/>
      <c r="T39" s="113"/>
      <c r="U39" s="113"/>
      <c r="V39" s="113"/>
      <c r="W39" s="113"/>
      <c r="X39" s="119"/>
      <c r="Y39" s="135"/>
    </row>
    <row r="40" spans="1:25" s="31" customFormat="1" ht="16.149999999999999" customHeight="1" x14ac:dyDescent="0.5">
      <c r="A40" s="53">
        <v>34</v>
      </c>
      <c r="B40" s="54">
        <v>42498</v>
      </c>
      <c r="C40" s="274" t="s">
        <v>62</v>
      </c>
      <c r="D40" s="295" t="s">
        <v>539</v>
      </c>
      <c r="E40" s="296" t="s">
        <v>540</v>
      </c>
      <c r="F40" s="346" t="s">
        <v>33</v>
      </c>
      <c r="G40" s="518"/>
      <c r="H40" s="117"/>
      <c r="I40" s="112"/>
      <c r="J40" s="112"/>
      <c r="K40" s="112"/>
      <c r="L40" s="112"/>
      <c r="M40" s="112"/>
      <c r="N40" s="112"/>
      <c r="O40" s="112"/>
      <c r="P40" s="113"/>
      <c r="Q40" s="113"/>
      <c r="R40" s="113"/>
      <c r="S40" s="113"/>
      <c r="T40" s="113"/>
      <c r="U40" s="113"/>
      <c r="V40" s="113"/>
      <c r="W40" s="113"/>
      <c r="X40" s="119"/>
      <c r="Y40" s="135"/>
    </row>
    <row r="41" spans="1:25" s="31" customFormat="1" ht="16.350000000000001" customHeight="1" x14ac:dyDescent="0.5">
      <c r="A41" s="64">
        <v>35</v>
      </c>
      <c r="B41" s="367">
        <v>42534</v>
      </c>
      <c r="C41" s="359" t="s">
        <v>62</v>
      </c>
      <c r="D41" s="360" t="s">
        <v>541</v>
      </c>
      <c r="E41" s="361" t="s">
        <v>542</v>
      </c>
      <c r="F41" s="284" t="s">
        <v>20</v>
      </c>
      <c r="G41" s="519"/>
      <c r="H41" s="379"/>
      <c r="I41" s="380"/>
      <c r="J41" s="380"/>
      <c r="K41" s="380"/>
      <c r="L41" s="380"/>
      <c r="M41" s="380"/>
      <c r="N41" s="380"/>
      <c r="O41" s="380"/>
      <c r="P41" s="381"/>
      <c r="Q41" s="381"/>
      <c r="R41" s="381"/>
      <c r="S41" s="381"/>
      <c r="T41" s="381"/>
      <c r="U41" s="381"/>
      <c r="V41" s="381"/>
      <c r="W41" s="381"/>
      <c r="X41" s="526"/>
      <c r="Y41" s="137"/>
    </row>
    <row r="42" spans="1:25" s="31" customFormat="1" ht="16.149999999999999" customHeight="1" x14ac:dyDescent="0.5">
      <c r="A42" s="45">
        <v>36</v>
      </c>
      <c r="B42" s="352">
        <v>42564</v>
      </c>
      <c r="C42" s="268" t="s">
        <v>62</v>
      </c>
      <c r="D42" s="300" t="s">
        <v>543</v>
      </c>
      <c r="E42" s="301" t="s">
        <v>544</v>
      </c>
      <c r="F42" s="343" t="s">
        <v>23</v>
      </c>
      <c r="G42" s="471"/>
      <c r="H42" s="287"/>
      <c r="I42" s="118"/>
      <c r="J42" s="118"/>
      <c r="K42" s="118"/>
      <c r="L42" s="118"/>
      <c r="M42" s="118"/>
      <c r="N42" s="118"/>
      <c r="O42" s="118"/>
      <c r="P42" s="109"/>
      <c r="Q42" s="109"/>
      <c r="R42" s="109"/>
      <c r="S42" s="109"/>
      <c r="T42" s="109"/>
      <c r="U42" s="109"/>
      <c r="V42" s="109"/>
      <c r="W42" s="109"/>
      <c r="X42" s="108"/>
      <c r="Y42" s="133"/>
    </row>
    <row r="43" spans="1:25" s="31" customFormat="1" ht="16.149999999999999" customHeight="1" x14ac:dyDescent="0.5">
      <c r="A43" s="53">
        <v>37</v>
      </c>
      <c r="B43" s="178">
        <v>44422</v>
      </c>
      <c r="C43" s="289" t="s">
        <v>62</v>
      </c>
      <c r="D43" s="180" t="s">
        <v>545</v>
      </c>
      <c r="E43" s="308" t="s">
        <v>546</v>
      </c>
      <c r="F43" s="354" t="s">
        <v>26</v>
      </c>
      <c r="G43" s="475"/>
      <c r="H43" s="117"/>
      <c r="I43" s="112"/>
      <c r="J43" s="112"/>
      <c r="K43" s="112"/>
      <c r="L43" s="112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3"/>
      <c r="X43" s="119"/>
      <c r="Y43" s="135"/>
    </row>
    <row r="44" spans="1:25" s="31" customFormat="1" ht="16.149999999999999" customHeight="1" x14ac:dyDescent="0.5">
      <c r="A44" s="53">
        <v>38</v>
      </c>
      <c r="B44" s="178">
        <v>44423</v>
      </c>
      <c r="C44" s="179" t="s">
        <v>62</v>
      </c>
      <c r="D44" s="290" t="s">
        <v>547</v>
      </c>
      <c r="E44" s="181" t="s">
        <v>548</v>
      </c>
      <c r="F44" s="292" t="s">
        <v>29</v>
      </c>
      <c r="G44" s="196"/>
      <c r="H44" s="520"/>
      <c r="I44" s="233"/>
      <c r="J44" s="233"/>
      <c r="K44" s="233"/>
      <c r="L44" s="233"/>
      <c r="M44" s="233"/>
      <c r="N44" s="233"/>
      <c r="O44" s="233"/>
      <c r="P44" s="197"/>
      <c r="Q44" s="197"/>
      <c r="R44" s="197"/>
      <c r="S44" s="197"/>
      <c r="T44" s="197"/>
      <c r="U44" s="197"/>
      <c r="V44" s="197"/>
      <c r="W44" s="197"/>
      <c r="X44" s="251"/>
      <c r="Y44" s="261"/>
    </row>
    <row r="45" spans="1:25" s="31" customFormat="1" ht="16.149999999999999" customHeight="1" x14ac:dyDescent="0.5">
      <c r="A45" s="278">
        <v>39</v>
      </c>
      <c r="B45" s="178">
        <v>44424</v>
      </c>
      <c r="C45" s="289" t="s">
        <v>62</v>
      </c>
      <c r="D45" s="180" t="s">
        <v>549</v>
      </c>
      <c r="E45" s="308" t="s">
        <v>550</v>
      </c>
      <c r="F45" s="354" t="s">
        <v>33</v>
      </c>
      <c r="G45" s="475"/>
      <c r="H45" s="117"/>
      <c r="I45" s="112"/>
      <c r="J45" s="112"/>
      <c r="K45" s="112"/>
      <c r="L45" s="112"/>
      <c r="M45" s="112"/>
      <c r="N45" s="112"/>
      <c r="O45" s="112"/>
      <c r="P45" s="113"/>
      <c r="Q45" s="113"/>
      <c r="R45" s="113"/>
      <c r="S45" s="113"/>
      <c r="T45" s="113"/>
      <c r="U45" s="113"/>
      <c r="V45" s="113"/>
      <c r="W45" s="113"/>
      <c r="X45" s="119"/>
      <c r="Y45" s="135"/>
    </row>
    <row r="46" spans="1:25" s="31" customFormat="1" ht="16.149999999999999" customHeight="1" x14ac:dyDescent="0.5">
      <c r="A46" s="64">
        <v>40</v>
      </c>
      <c r="B46" s="183">
        <v>44425</v>
      </c>
      <c r="C46" s="311" t="s">
        <v>62</v>
      </c>
      <c r="D46" s="185" t="s">
        <v>551</v>
      </c>
      <c r="E46" s="312" t="s">
        <v>552</v>
      </c>
      <c r="F46" s="314" t="s">
        <v>20</v>
      </c>
      <c r="G46" s="477"/>
      <c r="H46" s="285"/>
      <c r="I46" s="115"/>
      <c r="J46" s="115"/>
      <c r="K46" s="115"/>
      <c r="L46" s="115"/>
      <c r="M46" s="115"/>
      <c r="N46" s="115"/>
      <c r="O46" s="115"/>
      <c r="P46" s="116"/>
      <c r="Q46" s="116"/>
      <c r="R46" s="116"/>
      <c r="S46" s="116"/>
      <c r="T46" s="116"/>
      <c r="U46" s="116"/>
      <c r="V46" s="116"/>
      <c r="W46" s="116"/>
      <c r="X46" s="334"/>
      <c r="Y46" s="139"/>
    </row>
    <row r="47" spans="1:25" s="31" customFormat="1" ht="6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0"/>
      <c r="Y47" s="141"/>
    </row>
    <row r="48" spans="1:25" s="31" customFormat="1" ht="16.149999999999999" customHeight="1" x14ac:dyDescent="0.5">
      <c r="A48" s="87"/>
      <c r="B48" s="88" t="s">
        <v>103</v>
      </c>
      <c r="C48" s="81"/>
      <c r="E48" s="81">
        <f>I48+O48</f>
        <v>40</v>
      </c>
      <c r="F48" s="89" t="s">
        <v>104</v>
      </c>
      <c r="G48" s="88" t="s">
        <v>105</v>
      </c>
      <c r="H48" s="88"/>
      <c r="I48" s="81">
        <f>COUNTIF($C$7:$C$46,"ช")</f>
        <v>20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20</v>
      </c>
      <c r="P48" s="87"/>
      <c r="Q48" s="124" t="s">
        <v>106</v>
      </c>
      <c r="X48" s="87"/>
      <c r="Y48" s="87"/>
    </row>
    <row r="49" spans="1:25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94" customFormat="1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94" customFormat="1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8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s="94" customFormat="1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8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 s="94" customFormat="1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8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 s="94" customFormat="1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40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  <row r="56" spans="1:25" s="94" customFormat="1" ht="15" customHeight="1" x14ac:dyDescent="0.5">
      <c r="B56" s="95"/>
      <c r="C56" s="96"/>
      <c r="D56" s="97"/>
      <c r="E56" s="97"/>
    </row>
    <row r="57" spans="1:25" ht="15" customHeight="1" x14ac:dyDescent="0.5">
      <c r="D57" s="97"/>
      <c r="E57" s="97"/>
      <c r="F57" s="94"/>
      <c r="G57" s="94"/>
    </row>
    <row r="58" spans="1:25" ht="15" customHeight="1" x14ac:dyDescent="0.5">
      <c r="C58" s="419"/>
      <c r="D58" s="99"/>
      <c r="E58" s="99"/>
      <c r="F58" s="94"/>
      <c r="G58" s="9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8"/>
  <sheetViews>
    <sheetView topLeftCell="A19" zoomScale="120" zoomScaleNormal="120" workbookViewId="0">
      <selection activeCell="AG20" sqref="AG20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26" width="2.42578125" style="32" customWidth="1"/>
    <col min="27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M1" s="28" t="s">
        <v>2</v>
      </c>
      <c r="R1" s="28" t="str">
        <f>'ยอด ม.4'!B18</f>
        <v>นางอุทุมภรณ์ ชโลธร</v>
      </c>
    </row>
    <row r="2" spans="1:25" s="28" customFormat="1" ht="18" customHeight="1" x14ac:dyDescent="0.5">
      <c r="B2" s="41" t="s">
        <v>3</v>
      </c>
      <c r="C2" s="37"/>
      <c r="D2" s="38"/>
      <c r="E2" s="39" t="s">
        <v>553</v>
      </c>
      <c r="M2" s="28" t="s">
        <v>5</v>
      </c>
      <c r="R2" s="28" t="str">
        <f>'ยอด ม.4'!B19</f>
        <v>นายทรงพล  คล้ายเพชร</v>
      </c>
    </row>
    <row r="3" spans="1:25" s="29" customFormat="1" ht="17.25" customHeight="1" x14ac:dyDescent="0.5">
      <c r="A3" s="40" t="s">
        <v>320</v>
      </c>
      <c r="B3" s="28"/>
      <c r="C3" s="28"/>
      <c r="D3" s="28"/>
      <c r="E3" s="28"/>
      <c r="F3" s="40"/>
      <c r="G3" s="40"/>
      <c r="H3" s="40"/>
      <c r="I3" s="40"/>
      <c r="J3" s="40"/>
      <c r="K3" s="28"/>
      <c r="L3" s="28"/>
      <c r="M3" s="28"/>
      <c r="N3" s="40"/>
      <c r="S3" s="28"/>
      <c r="T3" s="28"/>
      <c r="U3" s="28"/>
      <c r="V3" s="28"/>
      <c r="W3" s="28"/>
      <c r="X3" s="28"/>
      <c r="Y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28"/>
      <c r="L4" s="28"/>
      <c r="M4" s="28"/>
      <c r="N4" s="40"/>
      <c r="S4" s="40"/>
      <c r="T4" s="126"/>
      <c r="U4" s="28"/>
      <c r="V4" s="126" t="s">
        <v>8</v>
      </c>
      <c r="W4" s="702">
        <f>'ยอด ม.4'!F18</f>
        <v>725</v>
      </c>
      <c r="X4" s="702"/>
      <c r="Y4" s="702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98" t="s">
        <v>15</v>
      </c>
      <c r="G5" s="100"/>
      <c r="H5" s="101"/>
      <c r="I5" s="101"/>
      <c r="J5" s="101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28"/>
      <c r="W5" s="501"/>
      <c r="X5" s="501"/>
      <c r="Y5" s="129"/>
    </row>
    <row r="6" spans="1:25" s="30" customFormat="1" ht="18" customHeight="1" x14ac:dyDescent="0.5">
      <c r="A6" s="688"/>
      <c r="B6" s="690"/>
      <c r="C6" s="692"/>
      <c r="D6" s="694"/>
      <c r="E6" s="696"/>
      <c r="F6" s="699"/>
      <c r="G6" s="103"/>
      <c r="H6" s="104"/>
      <c r="I6" s="104"/>
      <c r="J6" s="104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30"/>
      <c r="W6" s="502"/>
      <c r="X6" s="502"/>
      <c r="Y6" s="131"/>
    </row>
    <row r="7" spans="1:25" s="31" customFormat="1" ht="15.75" customHeight="1" x14ac:dyDescent="0.5">
      <c r="A7" s="45">
        <v>1</v>
      </c>
      <c r="B7" s="267">
        <v>42182</v>
      </c>
      <c r="C7" s="268" t="s">
        <v>16</v>
      </c>
      <c r="D7" s="300" t="s">
        <v>554</v>
      </c>
      <c r="E7" s="301" t="s">
        <v>555</v>
      </c>
      <c r="F7" s="470" t="s">
        <v>23</v>
      </c>
      <c r="G7" s="471"/>
      <c r="H7" s="287"/>
      <c r="I7" s="118"/>
      <c r="J7" s="118"/>
      <c r="K7" s="118"/>
      <c r="L7" s="118"/>
      <c r="M7" s="118"/>
      <c r="N7" s="109"/>
      <c r="O7" s="109"/>
      <c r="P7" s="109"/>
      <c r="Q7" s="109"/>
      <c r="R7" s="109"/>
      <c r="S7" s="109"/>
      <c r="T7" s="109"/>
      <c r="U7" s="109"/>
      <c r="V7" s="108"/>
      <c r="W7" s="132"/>
      <c r="X7" s="132"/>
      <c r="Y7" s="133"/>
    </row>
    <row r="8" spans="1:25" s="31" customFormat="1" ht="16.149999999999999" customHeight="1" x14ac:dyDescent="0.5">
      <c r="A8" s="53">
        <v>2</v>
      </c>
      <c r="B8" s="54">
        <v>42224</v>
      </c>
      <c r="C8" s="274" t="s">
        <v>16</v>
      </c>
      <c r="D8" s="295" t="s">
        <v>556</v>
      </c>
      <c r="E8" s="296" t="s">
        <v>557</v>
      </c>
      <c r="F8" s="472" t="s">
        <v>26</v>
      </c>
      <c r="G8" s="473"/>
      <c r="H8" s="293"/>
      <c r="I8" s="119"/>
      <c r="J8" s="112"/>
      <c r="K8" s="112"/>
      <c r="L8" s="112"/>
      <c r="M8" s="112"/>
      <c r="N8" s="113"/>
      <c r="O8" s="113"/>
      <c r="P8" s="113"/>
      <c r="Q8" s="113"/>
      <c r="R8" s="113"/>
      <c r="S8" s="113"/>
      <c r="T8" s="113"/>
      <c r="U8" s="113"/>
      <c r="V8" s="119"/>
      <c r="W8" s="134"/>
      <c r="X8" s="134"/>
      <c r="Y8" s="135"/>
    </row>
    <row r="9" spans="1:25" s="31" customFormat="1" ht="16.149999999999999" customHeight="1" x14ac:dyDescent="0.5">
      <c r="A9" s="53">
        <v>3</v>
      </c>
      <c r="B9" s="54">
        <v>42252</v>
      </c>
      <c r="C9" s="274" t="s">
        <v>16</v>
      </c>
      <c r="D9" s="295" t="s">
        <v>558</v>
      </c>
      <c r="E9" s="296" t="s">
        <v>559</v>
      </c>
      <c r="F9" s="474" t="s">
        <v>29</v>
      </c>
      <c r="G9" s="475"/>
      <c r="H9" s="117"/>
      <c r="I9" s="112"/>
      <c r="J9" s="117"/>
      <c r="K9" s="112"/>
      <c r="L9" s="112"/>
      <c r="M9" s="112"/>
      <c r="N9" s="113"/>
      <c r="O9" s="113"/>
      <c r="P9" s="113"/>
      <c r="Q9" s="113"/>
      <c r="R9" s="113"/>
      <c r="S9" s="113"/>
      <c r="T9" s="113"/>
      <c r="U9" s="113"/>
      <c r="V9" s="119"/>
      <c r="W9" s="134"/>
      <c r="X9" s="134"/>
      <c r="Y9" s="135"/>
    </row>
    <row r="10" spans="1:25" s="31" customFormat="1" ht="16.149999999999999" customHeight="1" x14ac:dyDescent="0.5">
      <c r="A10" s="53">
        <v>4</v>
      </c>
      <c r="B10" s="54">
        <v>42255</v>
      </c>
      <c r="C10" s="274" t="s">
        <v>16</v>
      </c>
      <c r="D10" s="295" t="s">
        <v>560</v>
      </c>
      <c r="E10" s="296" t="s">
        <v>561</v>
      </c>
      <c r="F10" s="472" t="s">
        <v>33</v>
      </c>
      <c r="G10" s="473"/>
      <c r="H10" s="293"/>
      <c r="I10" s="119"/>
      <c r="J10" s="112"/>
      <c r="K10" s="112"/>
      <c r="L10" s="112"/>
      <c r="M10" s="112"/>
      <c r="N10" s="113"/>
      <c r="O10" s="113"/>
      <c r="P10" s="113"/>
      <c r="Q10" s="113"/>
      <c r="R10" s="113"/>
      <c r="S10" s="113"/>
      <c r="T10" s="113"/>
      <c r="U10" s="113"/>
      <c r="V10" s="119"/>
      <c r="W10" s="134"/>
      <c r="X10" s="134"/>
      <c r="Y10" s="135"/>
    </row>
    <row r="11" spans="1:25" s="31" customFormat="1" ht="16.149999999999999" customHeight="1" x14ac:dyDescent="0.5">
      <c r="A11" s="64">
        <v>5</v>
      </c>
      <c r="B11" s="279">
        <v>42340</v>
      </c>
      <c r="C11" s="280" t="s">
        <v>16</v>
      </c>
      <c r="D11" s="302" t="s">
        <v>562</v>
      </c>
      <c r="E11" s="303" t="s">
        <v>563</v>
      </c>
      <c r="F11" s="476" t="s">
        <v>20</v>
      </c>
      <c r="G11" s="477"/>
      <c r="H11" s="285"/>
      <c r="I11" s="115"/>
      <c r="J11" s="115"/>
      <c r="K11" s="115"/>
      <c r="L11" s="115"/>
      <c r="M11" s="115"/>
      <c r="N11" s="116"/>
      <c r="O11" s="116"/>
      <c r="P11" s="116"/>
      <c r="Q11" s="116"/>
      <c r="R11" s="116"/>
      <c r="S11" s="116"/>
      <c r="T11" s="116"/>
      <c r="U11" s="116"/>
      <c r="V11" s="334"/>
      <c r="W11" s="503"/>
      <c r="X11" s="503"/>
      <c r="Y11" s="137"/>
    </row>
    <row r="12" spans="1:25" s="31" customFormat="1" ht="16.149999999999999" customHeight="1" x14ac:dyDescent="0.5">
      <c r="A12" s="45">
        <v>6</v>
      </c>
      <c r="B12" s="267">
        <v>42389</v>
      </c>
      <c r="C12" s="268" t="s">
        <v>16</v>
      </c>
      <c r="D12" s="300" t="s">
        <v>37</v>
      </c>
      <c r="E12" s="301" t="s">
        <v>564</v>
      </c>
      <c r="F12" s="470" t="s">
        <v>23</v>
      </c>
      <c r="G12" s="471"/>
      <c r="H12" s="287"/>
      <c r="I12" s="118"/>
      <c r="J12" s="118"/>
      <c r="K12" s="118"/>
      <c r="L12" s="118"/>
      <c r="M12" s="118"/>
      <c r="N12" s="109"/>
      <c r="O12" s="109"/>
      <c r="P12" s="109"/>
      <c r="Q12" s="109"/>
      <c r="R12" s="109"/>
      <c r="S12" s="109"/>
      <c r="T12" s="109"/>
      <c r="U12" s="109"/>
      <c r="V12" s="108"/>
      <c r="W12" s="132"/>
      <c r="X12" s="132"/>
      <c r="Y12" s="133"/>
    </row>
    <row r="13" spans="1:25" s="31" customFormat="1" ht="16.149999999999999" customHeight="1" x14ac:dyDescent="0.5">
      <c r="A13" s="53">
        <v>7</v>
      </c>
      <c r="B13" s="478">
        <v>42420</v>
      </c>
      <c r="C13" s="479" t="s">
        <v>16</v>
      </c>
      <c r="D13" s="275" t="s">
        <v>565</v>
      </c>
      <c r="E13" s="276" t="s">
        <v>566</v>
      </c>
      <c r="F13" s="472" t="s">
        <v>26</v>
      </c>
      <c r="G13" s="161"/>
      <c r="H13" s="162"/>
      <c r="I13" s="228"/>
      <c r="J13" s="228"/>
      <c r="K13" s="228"/>
      <c r="L13" s="228"/>
      <c r="M13" s="228"/>
      <c r="N13" s="171"/>
      <c r="O13" s="171"/>
      <c r="P13" s="171"/>
      <c r="Q13" s="171"/>
      <c r="R13" s="171"/>
      <c r="S13" s="171"/>
      <c r="T13" s="171"/>
      <c r="U13" s="171"/>
      <c r="V13" s="227"/>
      <c r="W13" s="504"/>
      <c r="X13" s="504"/>
      <c r="Y13" s="258"/>
    </row>
    <row r="14" spans="1:25" s="31" customFormat="1" ht="16.149999999999999" customHeight="1" x14ac:dyDescent="0.5">
      <c r="A14" s="53">
        <v>8</v>
      </c>
      <c r="B14" s="54">
        <v>42465</v>
      </c>
      <c r="C14" s="274" t="s">
        <v>16</v>
      </c>
      <c r="D14" s="295" t="s">
        <v>567</v>
      </c>
      <c r="E14" s="296" t="s">
        <v>568</v>
      </c>
      <c r="F14" s="474" t="s">
        <v>29</v>
      </c>
      <c r="G14" s="480"/>
      <c r="H14" s="111"/>
      <c r="I14" s="112"/>
      <c r="J14" s="119"/>
      <c r="K14" s="119"/>
      <c r="L14" s="119"/>
      <c r="M14" s="119"/>
      <c r="N14" s="113"/>
      <c r="O14" s="113"/>
      <c r="P14" s="113"/>
      <c r="Q14" s="113"/>
      <c r="R14" s="113"/>
      <c r="S14" s="113"/>
      <c r="T14" s="113"/>
      <c r="U14" s="113"/>
      <c r="V14" s="119"/>
      <c r="W14" s="134"/>
      <c r="X14" s="134"/>
      <c r="Y14" s="135"/>
    </row>
    <row r="15" spans="1:25" s="31" customFormat="1" ht="16.149999999999999" customHeight="1" x14ac:dyDescent="0.5">
      <c r="A15" s="53">
        <v>9</v>
      </c>
      <c r="B15" s="54">
        <v>42514</v>
      </c>
      <c r="C15" s="274" t="s">
        <v>16</v>
      </c>
      <c r="D15" s="295" t="s">
        <v>569</v>
      </c>
      <c r="E15" s="296" t="s">
        <v>570</v>
      </c>
      <c r="F15" s="472" t="s">
        <v>33</v>
      </c>
      <c r="G15" s="475"/>
      <c r="H15" s="117"/>
      <c r="I15" s="112"/>
      <c r="J15" s="112"/>
      <c r="K15" s="112"/>
      <c r="L15" s="112"/>
      <c r="M15" s="112"/>
      <c r="N15" s="113"/>
      <c r="O15" s="113"/>
      <c r="P15" s="113"/>
      <c r="Q15" s="113"/>
      <c r="R15" s="113"/>
      <c r="S15" s="113"/>
      <c r="T15" s="113"/>
      <c r="U15" s="113"/>
      <c r="V15" s="119"/>
      <c r="W15" s="134"/>
      <c r="X15" s="134"/>
      <c r="Y15" s="135"/>
    </row>
    <row r="16" spans="1:25" s="31" customFormat="1" ht="16.5" customHeight="1" x14ac:dyDescent="0.5">
      <c r="A16" s="64">
        <v>10</v>
      </c>
      <c r="B16" s="481">
        <v>42516</v>
      </c>
      <c r="C16" s="280" t="s">
        <v>16</v>
      </c>
      <c r="D16" s="302" t="s">
        <v>571</v>
      </c>
      <c r="E16" s="303" t="s">
        <v>572</v>
      </c>
      <c r="F16" s="476" t="s">
        <v>20</v>
      </c>
      <c r="G16" s="482"/>
      <c r="H16" s="483"/>
      <c r="I16" s="500"/>
      <c r="J16" s="500"/>
      <c r="K16" s="334"/>
      <c r="L16" s="334"/>
      <c r="M16" s="334"/>
      <c r="N16" s="116"/>
      <c r="O16" s="116"/>
      <c r="P16" s="116"/>
      <c r="Q16" s="116"/>
      <c r="R16" s="116"/>
      <c r="S16" s="116"/>
      <c r="T16" s="116"/>
      <c r="U16" s="116"/>
      <c r="V16" s="334"/>
      <c r="W16" s="503"/>
      <c r="X16" s="503"/>
      <c r="Y16" s="137"/>
    </row>
    <row r="17" spans="1:25" s="31" customFormat="1" ht="16.149999999999999" customHeight="1" x14ac:dyDescent="0.5">
      <c r="A17" s="45">
        <v>11</v>
      </c>
      <c r="B17" s="267">
        <v>42519</v>
      </c>
      <c r="C17" s="268" t="s">
        <v>16</v>
      </c>
      <c r="D17" s="300" t="s">
        <v>573</v>
      </c>
      <c r="E17" s="301" t="s">
        <v>574</v>
      </c>
      <c r="F17" s="470" t="s">
        <v>23</v>
      </c>
      <c r="G17" s="471"/>
      <c r="H17" s="287"/>
      <c r="I17" s="118"/>
      <c r="J17" s="118"/>
      <c r="K17" s="118"/>
      <c r="L17" s="118"/>
      <c r="M17" s="118"/>
      <c r="N17" s="109"/>
      <c r="O17" s="109"/>
      <c r="P17" s="109"/>
      <c r="Q17" s="109"/>
      <c r="R17" s="109"/>
      <c r="S17" s="109"/>
      <c r="T17" s="109"/>
      <c r="U17" s="109"/>
      <c r="V17" s="108"/>
      <c r="W17" s="132"/>
      <c r="X17" s="132"/>
      <c r="Y17" s="133"/>
    </row>
    <row r="18" spans="1:25" s="31" customFormat="1" ht="16.149999999999999" customHeight="1" x14ac:dyDescent="0.5">
      <c r="A18" s="53">
        <v>12</v>
      </c>
      <c r="B18" s="665">
        <v>44426</v>
      </c>
      <c r="C18" s="666" t="s">
        <v>16</v>
      </c>
      <c r="D18" s="667" t="s">
        <v>576</v>
      </c>
      <c r="E18" s="668" t="s">
        <v>577</v>
      </c>
      <c r="F18" s="669" t="s">
        <v>29</v>
      </c>
      <c r="G18" s="475"/>
      <c r="H18" s="117"/>
      <c r="I18" s="112"/>
      <c r="J18" s="112"/>
      <c r="K18" s="112"/>
      <c r="L18" s="112"/>
      <c r="M18" s="112"/>
      <c r="N18" s="113"/>
      <c r="O18" s="113"/>
      <c r="P18" s="113"/>
      <c r="Q18" s="113"/>
      <c r="R18" s="113"/>
      <c r="S18" s="113"/>
      <c r="T18" s="113"/>
      <c r="U18" s="113"/>
      <c r="V18" s="119"/>
      <c r="W18" s="134"/>
      <c r="X18" s="134"/>
      <c r="Y18" s="135"/>
    </row>
    <row r="19" spans="1:25" s="31" customFormat="1" ht="16.149999999999999" customHeight="1" x14ac:dyDescent="0.5">
      <c r="A19" s="53">
        <v>13</v>
      </c>
      <c r="B19" s="484">
        <v>44427</v>
      </c>
      <c r="C19" s="289" t="s">
        <v>16</v>
      </c>
      <c r="D19" s="180" t="s">
        <v>578</v>
      </c>
      <c r="E19" s="308" t="s">
        <v>579</v>
      </c>
      <c r="F19" s="485" t="s">
        <v>33</v>
      </c>
      <c r="G19" s="475"/>
      <c r="H19" s="117"/>
      <c r="I19" s="112"/>
      <c r="J19" s="112"/>
      <c r="K19" s="112"/>
      <c r="L19" s="112"/>
      <c r="M19" s="112"/>
      <c r="N19" s="113"/>
      <c r="O19" s="113"/>
      <c r="P19" s="113"/>
      <c r="Q19" s="113"/>
      <c r="R19" s="113"/>
      <c r="S19" s="113"/>
      <c r="T19" s="113"/>
      <c r="U19" s="113"/>
      <c r="V19" s="119"/>
      <c r="W19" s="134"/>
      <c r="X19" s="134"/>
      <c r="Y19" s="135"/>
    </row>
    <row r="20" spans="1:25" s="31" customFormat="1" ht="16.149999999999999" customHeight="1" x14ac:dyDescent="0.5">
      <c r="A20" s="53">
        <v>14</v>
      </c>
      <c r="B20" s="178">
        <v>44428</v>
      </c>
      <c r="C20" s="289" t="s">
        <v>16</v>
      </c>
      <c r="D20" s="180" t="s">
        <v>580</v>
      </c>
      <c r="E20" s="308" t="s">
        <v>581</v>
      </c>
      <c r="F20" s="486" t="s">
        <v>20</v>
      </c>
      <c r="G20" s="473"/>
      <c r="H20" s="293"/>
      <c r="I20" s="119"/>
      <c r="J20" s="119"/>
      <c r="K20" s="119"/>
      <c r="L20" s="119"/>
      <c r="M20" s="119"/>
      <c r="N20" s="113"/>
      <c r="O20" s="113"/>
      <c r="P20" s="113"/>
      <c r="Q20" s="113"/>
      <c r="R20" s="113"/>
      <c r="S20" s="113"/>
      <c r="T20" s="113"/>
      <c r="U20" s="113"/>
      <c r="V20" s="119"/>
      <c r="W20" s="134"/>
      <c r="X20" s="134"/>
      <c r="Y20" s="135"/>
    </row>
    <row r="21" spans="1:25" s="31" customFormat="1" ht="16.149999999999999" customHeight="1" x14ac:dyDescent="0.5">
      <c r="A21" s="64">
        <v>15</v>
      </c>
      <c r="B21" s="183">
        <v>44429</v>
      </c>
      <c r="C21" s="311" t="s">
        <v>16</v>
      </c>
      <c r="D21" s="185" t="s">
        <v>582</v>
      </c>
      <c r="E21" s="312" t="s">
        <v>583</v>
      </c>
      <c r="F21" s="487" t="s">
        <v>23</v>
      </c>
      <c r="G21" s="477"/>
      <c r="H21" s="285"/>
      <c r="I21" s="115"/>
      <c r="J21" s="115"/>
      <c r="K21" s="115"/>
      <c r="L21" s="115"/>
      <c r="M21" s="115"/>
      <c r="N21" s="116"/>
      <c r="O21" s="116"/>
      <c r="P21" s="116"/>
      <c r="Q21" s="116"/>
      <c r="R21" s="116"/>
      <c r="S21" s="116"/>
      <c r="T21" s="116"/>
      <c r="U21" s="116"/>
      <c r="V21" s="334"/>
      <c r="W21" s="503"/>
      <c r="X21" s="503"/>
      <c r="Y21" s="137"/>
    </row>
    <row r="22" spans="1:25" s="31" customFormat="1" ht="16.149999999999999" customHeight="1" x14ac:dyDescent="0.5">
      <c r="A22" s="45">
        <v>16</v>
      </c>
      <c r="B22" s="188">
        <v>44430</v>
      </c>
      <c r="C22" s="369" t="s">
        <v>16</v>
      </c>
      <c r="D22" s="204" t="s">
        <v>584</v>
      </c>
      <c r="E22" s="370" t="s">
        <v>585</v>
      </c>
      <c r="F22" s="488" t="s">
        <v>26</v>
      </c>
      <c r="G22" s="471"/>
      <c r="H22" s="287"/>
      <c r="I22" s="118"/>
      <c r="J22" s="118"/>
      <c r="K22" s="118"/>
      <c r="L22" s="118"/>
      <c r="M22" s="118"/>
      <c r="N22" s="109"/>
      <c r="O22" s="109"/>
      <c r="P22" s="109"/>
      <c r="Q22" s="109"/>
      <c r="R22" s="109"/>
      <c r="S22" s="109"/>
      <c r="T22" s="109"/>
      <c r="U22" s="109"/>
      <c r="V22" s="108"/>
      <c r="W22" s="132"/>
      <c r="X22" s="132"/>
      <c r="Y22" s="133"/>
    </row>
    <row r="23" spans="1:25" s="31" customFormat="1" ht="16.149999999999999" customHeight="1" x14ac:dyDescent="0.5">
      <c r="A23" s="53">
        <v>17</v>
      </c>
      <c r="B23" s="178">
        <v>44431</v>
      </c>
      <c r="C23" s="289" t="s">
        <v>16</v>
      </c>
      <c r="D23" s="180" t="s">
        <v>321</v>
      </c>
      <c r="E23" s="308" t="s">
        <v>586</v>
      </c>
      <c r="F23" s="486" t="s">
        <v>29</v>
      </c>
      <c r="G23" s="475"/>
      <c r="H23" s="117"/>
      <c r="I23" s="112"/>
      <c r="J23" s="112"/>
      <c r="K23" s="112"/>
      <c r="L23" s="112"/>
      <c r="M23" s="112"/>
      <c r="N23" s="113"/>
      <c r="O23" s="113"/>
      <c r="P23" s="113"/>
      <c r="Q23" s="113"/>
      <c r="R23" s="113"/>
      <c r="S23" s="113"/>
      <c r="T23" s="113"/>
      <c r="U23" s="113"/>
      <c r="V23" s="119"/>
      <c r="W23" s="134"/>
      <c r="X23" s="134"/>
      <c r="Y23" s="135"/>
    </row>
    <row r="24" spans="1:25" s="31" customFormat="1" ht="16.149999999999999" customHeight="1" x14ac:dyDescent="0.5">
      <c r="A24" s="53">
        <v>18</v>
      </c>
      <c r="B24" s="178">
        <v>42266</v>
      </c>
      <c r="C24" s="289" t="s">
        <v>62</v>
      </c>
      <c r="D24" s="180" t="s">
        <v>587</v>
      </c>
      <c r="E24" s="308" t="s">
        <v>588</v>
      </c>
      <c r="F24" s="485" t="s">
        <v>33</v>
      </c>
      <c r="G24" s="473"/>
      <c r="H24" s="293"/>
      <c r="I24" s="119"/>
      <c r="J24" s="119"/>
      <c r="K24" s="119"/>
      <c r="L24" s="119"/>
      <c r="M24" s="119"/>
      <c r="N24" s="113"/>
      <c r="O24" s="113"/>
      <c r="P24" s="113"/>
      <c r="Q24" s="113"/>
      <c r="R24" s="113"/>
      <c r="S24" s="113"/>
      <c r="T24" s="113"/>
      <c r="U24" s="113"/>
      <c r="V24" s="119"/>
      <c r="W24" s="134"/>
      <c r="X24" s="134"/>
      <c r="Y24" s="135"/>
    </row>
    <row r="25" spans="1:25" s="31" customFormat="1" ht="16.149999999999999" customHeight="1" x14ac:dyDescent="0.5">
      <c r="A25" s="53">
        <v>19</v>
      </c>
      <c r="B25" s="409">
        <v>42273</v>
      </c>
      <c r="C25" s="79" t="s">
        <v>62</v>
      </c>
      <c r="D25" s="56" t="s">
        <v>589</v>
      </c>
      <c r="E25" s="57" t="s">
        <v>590</v>
      </c>
      <c r="F25" s="134" t="s">
        <v>20</v>
      </c>
      <c r="G25" s="475"/>
      <c r="H25" s="117"/>
      <c r="I25" s="112"/>
      <c r="J25" s="112"/>
      <c r="K25" s="112"/>
      <c r="L25" s="112"/>
      <c r="M25" s="112"/>
      <c r="N25" s="113"/>
      <c r="O25" s="113"/>
      <c r="P25" s="113"/>
      <c r="Q25" s="113"/>
      <c r="R25" s="113"/>
      <c r="S25" s="113"/>
      <c r="T25" s="113"/>
      <c r="U25" s="113"/>
      <c r="V25" s="119"/>
      <c r="W25" s="134"/>
      <c r="X25" s="134"/>
      <c r="Y25" s="135"/>
    </row>
    <row r="26" spans="1:25" s="31" customFormat="1" ht="16.149999999999999" customHeight="1" x14ac:dyDescent="0.5">
      <c r="A26" s="64">
        <v>20</v>
      </c>
      <c r="B26" s="367">
        <v>42283</v>
      </c>
      <c r="C26" s="280" t="s">
        <v>62</v>
      </c>
      <c r="D26" s="302" t="s">
        <v>591</v>
      </c>
      <c r="E26" s="303" t="s">
        <v>592</v>
      </c>
      <c r="F26" s="476" t="s">
        <v>23</v>
      </c>
      <c r="G26" s="477"/>
      <c r="H26" s="285"/>
      <c r="I26" s="115"/>
      <c r="J26" s="115"/>
      <c r="K26" s="115"/>
      <c r="L26" s="115"/>
      <c r="M26" s="115"/>
      <c r="N26" s="116"/>
      <c r="O26" s="116"/>
      <c r="P26" s="116"/>
      <c r="Q26" s="116"/>
      <c r="R26" s="116"/>
      <c r="S26" s="116"/>
      <c r="T26" s="116"/>
      <c r="U26" s="116"/>
      <c r="V26" s="334"/>
      <c r="W26" s="136"/>
      <c r="X26" s="136"/>
      <c r="Y26" s="139"/>
    </row>
    <row r="27" spans="1:25" s="31" customFormat="1" ht="16.149999999999999" customHeight="1" x14ac:dyDescent="0.5">
      <c r="A27" s="45">
        <v>21</v>
      </c>
      <c r="B27" s="299">
        <v>42286</v>
      </c>
      <c r="C27" s="268" t="s">
        <v>62</v>
      </c>
      <c r="D27" s="300" t="s">
        <v>593</v>
      </c>
      <c r="E27" s="301" t="s">
        <v>594</v>
      </c>
      <c r="F27" s="470" t="s">
        <v>26</v>
      </c>
      <c r="G27" s="471"/>
      <c r="H27" s="382"/>
      <c r="I27" s="118"/>
      <c r="J27" s="108"/>
      <c r="K27" s="108"/>
      <c r="L27" s="108"/>
      <c r="M27" s="108"/>
      <c r="N27" s="109"/>
      <c r="O27" s="109"/>
      <c r="P27" s="109"/>
      <c r="Q27" s="109"/>
      <c r="R27" s="109"/>
      <c r="S27" s="109"/>
      <c r="T27" s="109"/>
      <c r="U27" s="109"/>
      <c r="V27" s="108"/>
      <c r="W27" s="132"/>
      <c r="X27" s="108"/>
      <c r="Y27" s="133"/>
    </row>
    <row r="28" spans="1:25" s="31" customFormat="1" ht="16.149999999999999" customHeight="1" x14ac:dyDescent="0.5">
      <c r="A28" s="53">
        <v>22</v>
      </c>
      <c r="B28" s="294">
        <v>42314</v>
      </c>
      <c r="C28" s="304" t="s">
        <v>62</v>
      </c>
      <c r="D28" s="305" t="s">
        <v>595</v>
      </c>
      <c r="E28" s="306" t="s">
        <v>596</v>
      </c>
      <c r="F28" s="472" t="s">
        <v>29</v>
      </c>
      <c r="G28" s="489"/>
      <c r="H28" s="307"/>
      <c r="I28" s="122"/>
      <c r="J28" s="122"/>
      <c r="K28" s="122"/>
      <c r="L28" s="122"/>
      <c r="M28" s="122"/>
      <c r="N28" s="123"/>
      <c r="O28" s="123"/>
      <c r="P28" s="123"/>
      <c r="Q28" s="123"/>
      <c r="R28" s="123"/>
      <c r="S28" s="123"/>
      <c r="T28" s="123"/>
      <c r="U28" s="123"/>
      <c r="V28" s="121"/>
      <c r="W28" s="138"/>
      <c r="X28" s="138"/>
      <c r="Y28" s="383"/>
    </row>
    <row r="29" spans="1:25" s="31" customFormat="1" ht="16.5" customHeight="1" x14ac:dyDescent="0.5">
      <c r="A29" s="53">
        <v>23</v>
      </c>
      <c r="B29" s="54">
        <v>42366</v>
      </c>
      <c r="C29" s="274" t="s">
        <v>62</v>
      </c>
      <c r="D29" s="295" t="s">
        <v>168</v>
      </c>
      <c r="E29" s="296" t="s">
        <v>597</v>
      </c>
      <c r="F29" s="474" t="s">
        <v>33</v>
      </c>
      <c r="G29" s="473"/>
      <c r="H29" s="293"/>
      <c r="I29" s="119"/>
      <c r="J29" s="119"/>
      <c r="K29" s="112"/>
      <c r="L29" s="112"/>
      <c r="M29" s="112"/>
      <c r="N29" s="113"/>
      <c r="O29" s="113"/>
      <c r="P29" s="113"/>
      <c r="Q29" s="113"/>
      <c r="R29" s="113"/>
      <c r="S29" s="113"/>
      <c r="T29" s="113"/>
      <c r="U29" s="113"/>
      <c r="V29" s="119"/>
      <c r="W29" s="134"/>
      <c r="X29" s="134"/>
      <c r="Y29" s="135"/>
    </row>
    <row r="30" spans="1:25" s="31" customFormat="1" ht="16.149999999999999" customHeight="1" x14ac:dyDescent="0.5">
      <c r="A30" s="53">
        <v>24</v>
      </c>
      <c r="B30" s="54">
        <v>42396</v>
      </c>
      <c r="C30" s="274" t="s">
        <v>62</v>
      </c>
      <c r="D30" s="295" t="s">
        <v>598</v>
      </c>
      <c r="E30" s="296" t="s">
        <v>599</v>
      </c>
      <c r="F30" s="472" t="s">
        <v>20</v>
      </c>
      <c r="G30" s="475"/>
      <c r="H30" s="117"/>
      <c r="I30" s="112"/>
      <c r="J30" s="112"/>
      <c r="K30" s="112"/>
      <c r="L30" s="112"/>
      <c r="M30" s="112"/>
      <c r="N30" s="113"/>
      <c r="O30" s="113"/>
      <c r="P30" s="113"/>
      <c r="Q30" s="113"/>
      <c r="R30" s="113"/>
      <c r="S30" s="113"/>
      <c r="T30" s="113"/>
      <c r="U30" s="113"/>
      <c r="V30" s="119"/>
      <c r="W30" s="134"/>
      <c r="X30" s="134"/>
      <c r="Y30" s="135"/>
    </row>
    <row r="31" spans="1:25" s="31" customFormat="1" ht="16.149999999999999" customHeight="1" x14ac:dyDescent="0.5">
      <c r="A31" s="64">
        <v>25</v>
      </c>
      <c r="B31" s="279">
        <v>42411</v>
      </c>
      <c r="C31" s="280" t="s">
        <v>62</v>
      </c>
      <c r="D31" s="302" t="s">
        <v>600</v>
      </c>
      <c r="E31" s="303" t="s">
        <v>601</v>
      </c>
      <c r="F31" s="476" t="s">
        <v>23</v>
      </c>
      <c r="G31" s="490"/>
      <c r="H31" s="285"/>
      <c r="I31" s="115"/>
      <c r="J31" s="115"/>
      <c r="K31" s="115"/>
      <c r="L31" s="115"/>
      <c r="M31" s="115"/>
      <c r="N31" s="116"/>
      <c r="O31" s="116"/>
      <c r="P31" s="116"/>
      <c r="Q31" s="116"/>
      <c r="R31" s="116"/>
      <c r="S31" s="116"/>
      <c r="T31" s="116"/>
      <c r="U31" s="116"/>
      <c r="V31" s="334"/>
      <c r="W31" s="136"/>
      <c r="X31" s="136"/>
      <c r="Y31" s="139"/>
    </row>
    <row r="32" spans="1:25" s="31" customFormat="1" ht="16.149999999999999" customHeight="1" x14ac:dyDescent="0.5">
      <c r="A32" s="45">
        <v>26</v>
      </c>
      <c r="B32" s="267">
        <v>42443</v>
      </c>
      <c r="C32" s="268" t="s">
        <v>62</v>
      </c>
      <c r="D32" s="300" t="s">
        <v>602</v>
      </c>
      <c r="E32" s="301" t="s">
        <v>603</v>
      </c>
      <c r="F32" s="470" t="s">
        <v>26</v>
      </c>
      <c r="G32" s="471"/>
      <c r="H32" s="287"/>
      <c r="I32" s="118"/>
      <c r="J32" s="118"/>
      <c r="K32" s="118"/>
      <c r="L32" s="118"/>
      <c r="M32" s="118"/>
      <c r="N32" s="109"/>
      <c r="O32" s="109"/>
      <c r="P32" s="109"/>
      <c r="Q32" s="109"/>
      <c r="R32" s="109"/>
      <c r="S32" s="109"/>
      <c r="T32" s="109"/>
      <c r="U32" s="109"/>
      <c r="V32" s="108"/>
      <c r="W32" s="132"/>
      <c r="X32" s="132"/>
      <c r="Y32" s="133"/>
    </row>
    <row r="33" spans="1:29" s="31" customFormat="1" ht="16.149999999999999" customHeight="1" x14ac:dyDescent="0.5">
      <c r="A33" s="53">
        <v>27</v>
      </c>
      <c r="B33" s="364">
        <v>42449</v>
      </c>
      <c r="C33" s="304" t="s">
        <v>62</v>
      </c>
      <c r="D33" s="305" t="s">
        <v>604</v>
      </c>
      <c r="E33" s="306" t="s">
        <v>605</v>
      </c>
      <c r="F33" s="472" t="s">
        <v>29</v>
      </c>
      <c r="G33" s="489"/>
      <c r="H33" s="307"/>
      <c r="I33" s="122"/>
      <c r="J33" s="122"/>
      <c r="K33" s="122"/>
      <c r="L33" s="122"/>
      <c r="M33" s="122"/>
      <c r="N33" s="123"/>
      <c r="O33" s="123"/>
      <c r="P33" s="123"/>
      <c r="Q33" s="123"/>
      <c r="R33" s="123"/>
      <c r="S33" s="123"/>
      <c r="T33" s="123"/>
      <c r="U33" s="123"/>
      <c r="V33" s="121"/>
      <c r="W33" s="138"/>
      <c r="X33" s="138"/>
      <c r="Y33" s="383"/>
    </row>
    <row r="34" spans="1:29" s="31" customFormat="1" ht="16.149999999999999" customHeight="1" x14ac:dyDescent="0.5">
      <c r="A34" s="53">
        <v>28</v>
      </c>
      <c r="B34" s="54">
        <v>42450</v>
      </c>
      <c r="C34" s="274" t="s">
        <v>62</v>
      </c>
      <c r="D34" s="295" t="s">
        <v>606</v>
      </c>
      <c r="E34" s="296" t="s">
        <v>607</v>
      </c>
      <c r="F34" s="474" t="s">
        <v>33</v>
      </c>
      <c r="G34" s="480"/>
      <c r="H34" s="117"/>
      <c r="I34" s="112"/>
      <c r="J34" s="112"/>
      <c r="K34" s="112"/>
      <c r="L34" s="112"/>
      <c r="M34" s="112"/>
      <c r="N34" s="113"/>
      <c r="O34" s="113"/>
      <c r="P34" s="113"/>
      <c r="Q34" s="113"/>
      <c r="R34" s="113"/>
      <c r="S34" s="113"/>
      <c r="T34" s="113"/>
      <c r="U34" s="113"/>
      <c r="V34" s="119"/>
      <c r="W34" s="134"/>
      <c r="X34" s="134"/>
      <c r="Y34" s="135"/>
    </row>
    <row r="35" spans="1:29" s="31" customFormat="1" ht="16.149999999999999" customHeight="1" x14ac:dyDescent="0.5">
      <c r="A35" s="53">
        <v>29</v>
      </c>
      <c r="B35" s="54">
        <v>42487</v>
      </c>
      <c r="C35" s="274" t="s">
        <v>62</v>
      </c>
      <c r="D35" s="295" t="s">
        <v>608</v>
      </c>
      <c r="E35" s="296" t="s">
        <v>609</v>
      </c>
      <c r="F35" s="472" t="s">
        <v>20</v>
      </c>
      <c r="G35" s="473"/>
      <c r="H35" s="293"/>
      <c r="I35" s="119"/>
      <c r="J35" s="112"/>
      <c r="K35" s="112"/>
      <c r="L35" s="112"/>
      <c r="M35" s="112"/>
      <c r="N35" s="113"/>
      <c r="O35" s="113"/>
      <c r="P35" s="113"/>
      <c r="Q35" s="113"/>
      <c r="R35" s="113"/>
      <c r="S35" s="113"/>
      <c r="T35" s="113"/>
      <c r="U35" s="113"/>
      <c r="V35" s="119"/>
      <c r="W35" s="134"/>
      <c r="X35" s="134"/>
      <c r="Y35" s="135"/>
    </row>
    <row r="36" spans="1:29" s="31" customFormat="1" ht="16.149999999999999" customHeight="1" x14ac:dyDescent="0.5">
      <c r="A36" s="64">
        <v>30</v>
      </c>
      <c r="B36" s="279">
        <v>42490</v>
      </c>
      <c r="C36" s="280" t="s">
        <v>62</v>
      </c>
      <c r="D36" s="302" t="s">
        <v>172</v>
      </c>
      <c r="E36" s="303" t="s">
        <v>610</v>
      </c>
      <c r="F36" s="476" t="s">
        <v>23</v>
      </c>
      <c r="G36" s="477"/>
      <c r="H36" s="285"/>
      <c r="I36" s="115"/>
      <c r="J36" s="334"/>
      <c r="K36" s="334"/>
      <c r="L36" s="334"/>
      <c r="M36" s="334"/>
      <c r="N36" s="116"/>
      <c r="O36" s="116"/>
      <c r="P36" s="116"/>
      <c r="Q36" s="116"/>
      <c r="R36" s="116"/>
      <c r="S36" s="116"/>
      <c r="T36" s="116"/>
      <c r="U36" s="116"/>
      <c r="V36" s="334"/>
      <c r="W36" s="136"/>
      <c r="X36" s="136"/>
      <c r="Y36" s="139"/>
    </row>
    <row r="37" spans="1:29" s="31" customFormat="1" ht="16.149999999999999" customHeight="1" x14ac:dyDescent="0.5">
      <c r="A37" s="45">
        <v>31</v>
      </c>
      <c r="B37" s="491">
        <v>42493</v>
      </c>
      <c r="C37" s="268" t="s">
        <v>62</v>
      </c>
      <c r="D37" s="300" t="s">
        <v>611</v>
      </c>
      <c r="E37" s="301" t="s">
        <v>612</v>
      </c>
      <c r="F37" s="470" t="s">
        <v>26</v>
      </c>
      <c r="G37" s="492"/>
      <c r="H37" s="273"/>
      <c r="I37" s="108"/>
      <c r="J37" s="118"/>
      <c r="K37" s="118"/>
      <c r="L37" s="118"/>
      <c r="M37" s="118"/>
      <c r="N37" s="109"/>
      <c r="O37" s="109"/>
      <c r="P37" s="109"/>
      <c r="Q37" s="109"/>
      <c r="R37" s="109"/>
      <c r="S37" s="109"/>
      <c r="T37" s="109"/>
      <c r="U37" s="109"/>
      <c r="V37" s="108"/>
      <c r="W37" s="132"/>
      <c r="X37" s="108"/>
      <c r="Y37" s="133"/>
    </row>
    <row r="38" spans="1:29" s="31" customFormat="1" ht="16.149999999999999" customHeight="1" x14ac:dyDescent="0.5">
      <c r="A38" s="53">
        <v>32</v>
      </c>
      <c r="B38" s="353">
        <v>42503</v>
      </c>
      <c r="C38" s="304" t="s">
        <v>62</v>
      </c>
      <c r="D38" s="305" t="s">
        <v>613</v>
      </c>
      <c r="E38" s="306" t="s">
        <v>614</v>
      </c>
      <c r="F38" s="472" t="s">
        <v>29</v>
      </c>
      <c r="G38" s="489"/>
      <c r="H38" s="307"/>
      <c r="I38" s="122"/>
      <c r="J38" s="122"/>
      <c r="K38" s="122"/>
      <c r="L38" s="122"/>
      <c r="M38" s="122"/>
      <c r="N38" s="123"/>
      <c r="O38" s="123"/>
      <c r="P38" s="123"/>
      <c r="Q38" s="123"/>
      <c r="R38" s="123"/>
      <c r="S38" s="123"/>
      <c r="T38" s="123"/>
      <c r="U38" s="123"/>
      <c r="V38" s="121"/>
      <c r="W38" s="138"/>
      <c r="X38" s="138"/>
      <c r="Y38" s="383"/>
    </row>
    <row r="39" spans="1:29" s="31" customFormat="1" ht="16.350000000000001" customHeight="1" x14ac:dyDescent="0.5">
      <c r="A39" s="53">
        <v>33</v>
      </c>
      <c r="B39" s="353">
        <v>42504</v>
      </c>
      <c r="C39" s="274" t="s">
        <v>62</v>
      </c>
      <c r="D39" s="295" t="s">
        <v>615</v>
      </c>
      <c r="E39" s="296" t="s">
        <v>616</v>
      </c>
      <c r="F39" s="474" t="s">
        <v>33</v>
      </c>
      <c r="G39" s="475"/>
      <c r="H39" s="117"/>
      <c r="I39" s="112"/>
      <c r="J39" s="112"/>
      <c r="K39" s="112"/>
      <c r="L39" s="112"/>
      <c r="M39" s="112"/>
      <c r="N39" s="113"/>
      <c r="O39" s="113"/>
      <c r="P39" s="113"/>
      <c r="Q39" s="113"/>
      <c r="R39" s="113"/>
      <c r="S39" s="113"/>
      <c r="T39" s="113"/>
      <c r="U39" s="113"/>
      <c r="V39" s="119"/>
      <c r="W39" s="134"/>
      <c r="X39" s="134"/>
      <c r="Y39" s="135"/>
    </row>
    <row r="40" spans="1:29" s="31" customFormat="1" ht="16.149999999999999" customHeight="1" x14ac:dyDescent="0.5">
      <c r="A40" s="53">
        <v>34</v>
      </c>
      <c r="B40" s="353">
        <v>42551</v>
      </c>
      <c r="C40" s="274" t="s">
        <v>62</v>
      </c>
      <c r="D40" s="295" t="s">
        <v>617</v>
      </c>
      <c r="E40" s="296" t="s">
        <v>618</v>
      </c>
      <c r="F40" s="472" t="s">
        <v>20</v>
      </c>
      <c r="G40" s="475"/>
      <c r="H40" s="117"/>
      <c r="I40" s="112"/>
      <c r="J40" s="112"/>
      <c r="K40" s="112"/>
      <c r="L40" s="112"/>
      <c r="M40" s="112"/>
      <c r="N40" s="113"/>
      <c r="O40" s="113"/>
      <c r="P40" s="113"/>
      <c r="Q40" s="113"/>
      <c r="R40" s="113"/>
      <c r="S40" s="113"/>
      <c r="T40" s="113"/>
      <c r="U40" s="113"/>
      <c r="V40" s="119"/>
      <c r="W40" s="134"/>
      <c r="X40" s="134"/>
      <c r="Y40" s="135"/>
    </row>
    <row r="41" spans="1:29" s="31" customFormat="1" ht="16.149999999999999" customHeight="1" x14ac:dyDescent="0.5">
      <c r="A41" s="64">
        <v>35</v>
      </c>
      <c r="B41" s="367">
        <v>42579</v>
      </c>
      <c r="C41" s="280" t="s">
        <v>62</v>
      </c>
      <c r="D41" s="302" t="s">
        <v>619</v>
      </c>
      <c r="E41" s="303" t="s">
        <v>620</v>
      </c>
      <c r="F41" s="476" t="s">
        <v>23</v>
      </c>
      <c r="G41" s="477"/>
      <c r="H41" s="285"/>
      <c r="I41" s="115"/>
      <c r="J41" s="115"/>
      <c r="K41" s="115"/>
      <c r="L41" s="115"/>
      <c r="M41" s="115"/>
      <c r="N41" s="116"/>
      <c r="O41" s="116"/>
      <c r="P41" s="116"/>
      <c r="Q41" s="116"/>
      <c r="R41" s="116"/>
      <c r="S41" s="116"/>
      <c r="T41" s="116"/>
      <c r="U41" s="116"/>
      <c r="V41" s="334"/>
      <c r="W41" s="136"/>
      <c r="X41" s="136"/>
      <c r="Y41" s="139"/>
    </row>
    <row r="42" spans="1:29" s="31" customFormat="1" ht="16.149999999999999" customHeight="1" x14ac:dyDescent="0.5">
      <c r="A42" s="45">
        <v>36</v>
      </c>
      <c r="B42" s="493">
        <v>42721</v>
      </c>
      <c r="C42" s="268" t="s">
        <v>62</v>
      </c>
      <c r="D42" s="661" t="s">
        <v>988</v>
      </c>
      <c r="E42" s="670" t="s">
        <v>989</v>
      </c>
      <c r="F42" s="671" t="s">
        <v>23</v>
      </c>
      <c r="G42" s="471"/>
      <c r="H42" s="287"/>
      <c r="I42" s="118"/>
      <c r="J42" s="118"/>
      <c r="K42" s="118"/>
      <c r="L42" s="118"/>
      <c r="M42" s="118"/>
      <c r="N42" s="109"/>
      <c r="O42" s="109"/>
      <c r="P42" s="109"/>
      <c r="Q42" s="109"/>
      <c r="R42" s="109"/>
      <c r="S42" s="109"/>
      <c r="T42" s="109"/>
      <c r="U42" s="109"/>
      <c r="V42" s="108"/>
      <c r="W42" s="132"/>
      <c r="X42" s="132"/>
      <c r="Y42" s="133"/>
      <c r="AB42" s="664" t="s">
        <v>1056</v>
      </c>
      <c r="AC42" s="340"/>
    </row>
    <row r="43" spans="1:29" s="31" customFormat="1" ht="16.149999999999999" customHeight="1" x14ac:dyDescent="0.5">
      <c r="A43" s="53">
        <v>37</v>
      </c>
      <c r="B43" s="178">
        <v>44432</v>
      </c>
      <c r="C43" s="316" t="s">
        <v>62</v>
      </c>
      <c r="D43" s="190" t="s">
        <v>621</v>
      </c>
      <c r="E43" s="317" t="s">
        <v>622</v>
      </c>
      <c r="F43" s="486" t="s">
        <v>26</v>
      </c>
      <c r="G43" s="489"/>
      <c r="H43" s="307"/>
      <c r="I43" s="122"/>
      <c r="J43" s="122"/>
      <c r="K43" s="122"/>
      <c r="L43" s="122"/>
      <c r="M43" s="122"/>
      <c r="N43" s="123"/>
      <c r="O43" s="123"/>
      <c r="P43" s="123"/>
      <c r="Q43" s="123"/>
      <c r="R43" s="123"/>
      <c r="S43" s="123"/>
      <c r="T43" s="123"/>
      <c r="U43" s="123"/>
      <c r="V43" s="121"/>
      <c r="W43" s="138"/>
      <c r="X43" s="138"/>
      <c r="Y43" s="383"/>
    </row>
    <row r="44" spans="1:29" s="31" customFormat="1" ht="16.350000000000001" customHeight="1" x14ac:dyDescent="0.5">
      <c r="A44" s="53">
        <v>38</v>
      </c>
      <c r="B44" s="178">
        <v>44433</v>
      </c>
      <c r="C44" s="289" t="s">
        <v>62</v>
      </c>
      <c r="D44" s="180" t="s">
        <v>623</v>
      </c>
      <c r="E44" s="308" t="s">
        <v>624</v>
      </c>
      <c r="F44" s="485" t="s">
        <v>29</v>
      </c>
      <c r="G44" s="475"/>
      <c r="H44" s="117"/>
      <c r="I44" s="112"/>
      <c r="J44" s="112"/>
      <c r="K44" s="112"/>
      <c r="L44" s="112"/>
      <c r="M44" s="112"/>
      <c r="N44" s="113"/>
      <c r="O44" s="113"/>
      <c r="P44" s="113"/>
      <c r="Q44" s="113"/>
      <c r="R44" s="113"/>
      <c r="S44" s="113"/>
      <c r="T44" s="113"/>
      <c r="U44" s="113"/>
      <c r="V44" s="119"/>
      <c r="W44" s="134"/>
      <c r="X44" s="134"/>
      <c r="Y44" s="135"/>
    </row>
    <row r="45" spans="1:29" s="31" customFormat="1" ht="16.149999999999999" customHeight="1" x14ac:dyDescent="0.5">
      <c r="A45" s="53">
        <v>39</v>
      </c>
      <c r="B45" s="178">
        <v>44434</v>
      </c>
      <c r="C45" s="289" t="s">
        <v>62</v>
      </c>
      <c r="D45" s="180" t="s">
        <v>625</v>
      </c>
      <c r="E45" s="308" t="s">
        <v>626</v>
      </c>
      <c r="F45" s="486" t="s">
        <v>33</v>
      </c>
      <c r="G45" s="475"/>
      <c r="H45" s="117"/>
      <c r="I45" s="112"/>
      <c r="J45" s="112"/>
      <c r="K45" s="112"/>
      <c r="L45" s="112"/>
      <c r="M45" s="112"/>
      <c r="N45" s="113"/>
      <c r="O45" s="113"/>
      <c r="P45" s="113"/>
      <c r="Q45" s="113"/>
      <c r="R45" s="113"/>
      <c r="S45" s="113"/>
      <c r="T45" s="113"/>
      <c r="U45" s="113"/>
      <c r="V45" s="119"/>
      <c r="W45" s="134"/>
      <c r="X45" s="134"/>
      <c r="Y45" s="135"/>
    </row>
    <row r="46" spans="1:29" s="31" customFormat="1" ht="16.149999999999999" customHeight="1" x14ac:dyDescent="0.5">
      <c r="A46" s="64">
        <v>40</v>
      </c>
      <c r="B46" s="494">
        <v>44485</v>
      </c>
      <c r="C46" s="495" t="s">
        <v>62</v>
      </c>
      <c r="D46" s="496" t="s">
        <v>994</v>
      </c>
      <c r="E46" s="497" t="s">
        <v>473</v>
      </c>
      <c r="F46" s="498" t="s">
        <v>20</v>
      </c>
      <c r="G46" s="477"/>
      <c r="H46" s="285"/>
      <c r="I46" s="115"/>
      <c r="J46" s="115"/>
      <c r="K46" s="115"/>
      <c r="L46" s="115"/>
      <c r="M46" s="115"/>
      <c r="N46" s="116"/>
      <c r="O46" s="116"/>
      <c r="P46" s="116"/>
      <c r="Q46" s="116"/>
      <c r="R46" s="116"/>
      <c r="S46" s="116"/>
      <c r="T46" s="116"/>
      <c r="U46" s="116"/>
      <c r="V46" s="334"/>
      <c r="W46" s="136"/>
      <c r="X46" s="136"/>
      <c r="Y46" s="139"/>
      <c r="AB46" s="340" t="s">
        <v>1056</v>
      </c>
      <c r="AC46" s="340"/>
    </row>
    <row r="47" spans="1:29" s="31" customFormat="1" ht="6" customHeight="1" x14ac:dyDescent="0.5">
      <c r="A47" s="81"/>
      <c r="B47" s="499"/>
      <c r="C47" s="83"/>
      <c r="D47" s="84"/>
      <c r="E47" s="84"/>
      <c r="F47" s="81"/>
      <c r="G47" s="81"/>
      <c r="H47" s="81"/>
      <c r="I47" s="81"/>
      <c r="J47" s="81"/>
      <c r="K47" s="81"/>
      <c r="L47" s="81"/>
      <c r="M47" s="81"/>
      <c r="N47" s="87"/>
      <c r="O47" s="87"/>
      <c r="P47" s="87"/>
      <c r="Q47" s="87"/>
      <c r="R47" s="87"/>
      <c r="S47" s="87"/>
      <c r="T47" s="87"/>
      <c r="U47" s="87"/>
      <c r="V47" s="140"/>
      <c r="W47" s="140"/>
      <c r="X47" s="140"/>
      <c r="Y47" s="141"/>
    </row>
    <row r="48" spans="1:29" s="31" customFormat="1" ht="16.149999999999999" customHeight="1" x14ac:dyDescent="0.5">
      <c r="A48" s="87"/>
      <c r="B48" s="88" t="s">
        <v>103</v>
      </c>
      <c r="C48" s="81"/>
      <c r="E48" s="81">
        <f>I48+O48</f>
        <v>40</v>
      </c>
      <c r="F48" s="89" t="s">
        <v>104</v>
      </c>
      <c r="G48" s="88" t="s">
        <v>105</v>
      </c>
      <c r="I48" s="81">
        <f>COUNTIF($C$7:$C$46,"ช")</f>
        <v>17</v>
      </c>
      <c r="K48" s="124" t="s">
        <v>106</v>
      </c>
      <c r="L48" s="88"/>
      <c r="M48" s="125" t="s">
        <v>107</v>
      </c>
      <c r="N48" s="125"/>
      <c r="O48" s="81">
        <f>COUNTIF($C$7:$C$46,"ญ")</f>
        <v>23</v>
      </c>
      <c r="P48" s="87"/>
      <c r="Q48" s="124" t="s">
        <v>106</v>
      </c>
      <c r="V48" s="87"/>
      <c r="W48" s="87"/>
      <c r="X48" s="87"/>
      <c r="Y48" s="87"/>
    </row>
    <row r="49" spans="1:25" s="99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s="94" customFormat="1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8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s="94" customFormat="1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9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s="94" customFormat="1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7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 s="94" customFormat="1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8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 s="94" customFormat="1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 s="94" customFormat="1" ht="15" hidden="1" customHeight="1" x14ac:dyDescent="0.5">
      <c r="A55" s="91"/>
      <c r="B55" s="92"/>
      <c r="C55" s="91"/>
      <c r="D55" s="333" t="s">
        <v>108</v>
      </c>
      <c r="E55" s="333">
        <f>SUM(E50:E54)</f>
        <v>40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  <row r="56" spans="1:25" s="94" customFormat="1" ht="15" customHeight="1" x14ac:dyDescent="0.5">
      <c r="B56" s="95"/>
      <c r="C56" s="96"/>
      <c r="D56" s="97"/>
      <c r="E56" s="97"/>
    </row>
    <row r="57" spans="1:25" ht="15" customHeight="1" x14ac:dyDescent="0.5">
      <c r="B57" s="95"/>
      <c r="C57" s="96"/>
      <c r="D57" s="97"/>
      <c r="E57" s="97"/>
    </row>
    <row r="58" spans="1:25" ht="15" customHeight="1" x14ac:dyDescent="0.5">
      <c r="B58" s="95"/>
      <c r="C58" s="96"/>
      <c r="D58" s="97"/>
      <c r="E58" s="97"/>
    </row>
  </sheetData>
  <mergeCells count="7">
    <mergeCell ref="W4:Y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9"/>
  <sheetViews>
    <sheetView topLeftCell="A21" zoomScale="120" zoomScaleNormal="120" workbookViewId="0">
      <selection activeCell="A7" sqref="A7"/>
    </sheetView>
  </sheetViews>
  <sheetFormatPr defaultColWidth="9.140625" defaultRowHeight="15" customHeight="1" x14ac:dyDescent="0.5"/>
  <cols>
    <col min="1" max="1" width="3.5703125" style="32" customWidth="1"/>
    <col min="2" max="2" width="9.7109375" style="33" customWidth="1"/>
    <col min="3" max="3" width="3.140625" style="34" customWidth="1"/>
    <col min="4" max="4" width="9.42578125" style="35" customWidth="1"/>
    <col min="5" max="5" width="11" style="35" customWidth="1"/>
    <col min="6" max="6" width="5.140625" style="32" customWidth="1"/>
    <col min="7" max="25" width="3" style="32" customWidth="1"/>
    <col min="26" max="16384" width="9.140625" style="32"/>
  </cols>
  <sheetData>
    <row r="1" spans="1:25" s="28" customFormat="1" ht="18" customHeight="1" x14ac:dyDescent="0.5">
      <c r="B1" s="36" t="s">
        <v>0</v>
      </c>
      <c r="C1" s="37"/>
      <c r="D1" s="38"/>
      <c r="E1" s="39" t="str">
        <f>'4-1'!E1</f>
        <v>ภาคเรียนที่ 1  ปีการศึกษา 2567</v>
      </c>
      <c r="F1" s="40"/>
      <c r="M1" s="28" t="s">
        <v>2</v>
      </c>
      <c r="R1" s="28" t="str">
        <f>'ยอด ม.4'!B20</f>
        <v>นางปัทมา ทองถึ</v>
      </c>
    </row>
    <row r="2" spans="1:25" s="28" customFormat="1" ht="18" customHeight="1" x14ac:dyDescent="0.5">
      <c r="B2" s="41" t="s">
        <v>3</v>
      </c>
      <c r="C2" s="37"/>
      <c r="D2" s="38"/>
      <c r="E2" s="39" t="s">
        <v>627</v>
      </c>
      <c r="M2" s="28" t="s">
        <v>5</v>
      </c>
      <c r="R2" s="28" t="str">
        <f>'ยอด ม.4'!B21</f>
        <v>นางสาวโสรยา  พัฒทวี</v>
      </c>
    </row>
    <row r="3" spans="1:25" s="29" customFormat="1" ht="17.25" customHeight="1" x14ac:dyDescent="0.5">
      <c r="A3" s="40" t="s">
        <v>628</v>
      </c>
      <c r="B3" s="28"/>
      <c r="C3" s="28"/>
      <c r="D3" s="28"/>
      <c r="E3" s="28"/>
      <c r="F3" s="40"/>
      <c r="G3" s="40"/>
      <c r="H3" s="40"/>
      <c r="I3" s="40"/>
      <c r="J3" s="40"/>
      <c r="K3" s="40"/>
      <c r="L3" s="28"/>
      <c r="M3" s="28"/>
      <c r="N3" s="28"/>
      <c r="O3" s="40"/>
      <c r="T3" s="28"/>
      <c r="U3" s="28"/>
      <c r="V3" s="28"/>
      <c r="W3" s="28"/>
      <c r="X3" s="28"/>
    </row>
    <row r="4" spans="1:25" s="29" customFormat="1" ht="17.25" customHeight="1" x14ac:dyDescent="0.5">
      <c r="A4" s="28" t="s">
        <v>7</v>
      </c>
      <c r="B4" s="28"/>
      <c r="C4" s="28"/>
      <c r="D4" s="28"/>
      <c r="E4" s="28"/>
      <c r="F4" s="40"/>
      <c r="G4" s="40"/>
      <c r="H4" s="40"/>
      <c r="I4" s="40"/>
      <c r="J4" s="40"/>
      <c r="K4" s="40"/>
      <c r="L4" s="28"/>
      <c r="M4" s="28"/>
      <c r="N4" s="28"/>
      <c r="O4" s="40"/>
      <c r="T4" s="40"/>
      <c r="U4" s="28"/>
      <c r="V4" s="126" t="s">
        <v>8</v>
      </c>
      <c r="W4" s="686">
        <f>'ยอด ม.4'!F20</f>
        <v>724</v>
      </c>
      <c r="X4" s="686"/>
    </row>
    <row r="5" spans="1:25" s="30" customFormat="1" ht="18" customHeight="1" x14ac:dyDescent="0.5">
      <c r="A5" s="687" t="s">
        <v>9</v>
      </c>
      <c r="B5" s="689" t="s">
        <v>10</v>
      </c>
      <c r="C5" s="691" t="s">
        <v>11</v>
      </c>
      <c r="D5" s="693" t="s">
        <v>12</v>
      </c>
      <c r="E5" s="695" t="s">
        <v>13</v>
      </c>
      <c r="F5" s="687" t="s">
        <v>15</v>
      </c>
      <c r="G5" s="100"/>
      <c r="H5" s="101"/>
      <c r="I5" s="101"/>
      <c r="J5" s="101"/>
      <c r="K5" s="101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28"/>
      <c r="X5" s="246"/>
      <c r="Y5" s="255"/>
    </row>
    <row r="6" spans="1:25" s="30" customFormat="1" ht="18" customHeight="1" x14ac:dyDescent="0.5">
      <c r="A6" s="688"/>
      <c r="B6" s="690"/>
      <c r="C6" s="692"/>
      <c r="D6" s="694"/>
      <c r="E6" s="696"/>
      <c r="F6" s="697"/>
      <c r="G6" s="145"/>
      <c r="H6" s="104"/>
      <c r="I6" s="104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30"/>
      <c r="X6" s="247"/>
      <c r="Y6" s="256"/>
    </row>
    <row r="7" spans="1:25" s="31" customFormat="1" ht="16.350000000000001" customHeight="1" x14ac:dyDescent="0.5">
      <c r="A7" s="45">
        <v>1</v>
      </c>
      <c r="B7" s="146">
        <v>42172</v>
      </c>
      <c r="C7" s="147" t="s">
        <v>16</v>
      </c>
      <c r="D7" s="436" t="s">
        <v>629</v>
      </c>
      <c r="E7" s="149" t="s">
        <v>630</v>
      </c>
      <c r="F7" s="150" t="s">
        <v>20</v>
      </c>
      <c r="G7" s="151"/>
      <c r="H7" s="152"/>
      <c r="I7" s="226"/>
      <c r="J7" s="226"/>
      <c r="K7" s="226"/>
      <c r="L7" s="226"/>
      <c r="M7" s="226"/>
      <c r="N7" s="226"/>
      <c r="O7" s="226"/>
      <c r="P7" s="170"/>
      <c r="Q7" s="170"/>
      <c r="R7" s="170"/>
      <c r="S7" s="170"/>
      <c r="T7" s="170"/>
      <c r="U7" s="170"/>
      <c r="V7" s="170"/>
      <c r="W7" s="170"/>
      <c r="X7" s="248"/>
      <c r="Y7" s="257"/>
    </row>
    <row r="8" spans="1:25" s="31" customFormat="1" ht="16.350000000000001" customHeight="1" x14ac:dyDescent="0.5">
      <c r="A8" s="53">
        <v>2</v>
      </c>
      <c r="B8" s="153">
        <v>42208</v>
      </c>
      <c r="C8" s="154" t="s">
        <v>16</v>
      </c>
      <c r="D8" s="437" t="s">
        <v>50</v>
      </c>
      <c r="E8" s="156" t="s">
        <v>631</v>
      </c>
      <c r="F8" s="160" t="s">
        <v>23</v>
      </c>
      <c r="G8" s="161"/>
      <c r="H8" s="162"/>
      <c r="I8" s="228"/>
      <c r="J8" s="228"/>
      <c r="K8" s="228"/>
      <c r="L8" s="228"/>
      <c r="M8" s="228"/>
      <c r="N8" s="228"/>
      <c r="O8" s="228"/>
      <c r="P8" s="171"/>
      <c r="Q8" s="171"/>
      <c r="R8" s="171"/>
      <c r="S8" s="171"/>
      <c r="T8" s="171"/>
      <c r="U8" s="171"/>
      <c r="V8" s="171"/>
      <c r="W8" s="171"/>
      <c r="X8" s="227"/>
      <c r="Y8" s="258"/>
    </row>
    <row r="9" spans="1:25" s="31" customFormat="1" ht="16.350000000000001" customHeight="1" x14ac:dyDescent="0.5">
      <c r="A9" s="53">
        <v>3</v>
      </c>
      <c r="B9" s="438">
        <v>42253</v>
      </c>
      <c r="C9" s="439" t="s">
        <v>16</v>
      </c>
      <c r="D9" s="155" t="s">
        <v>632</v>
      </c>
      <c r="E9" s="440" t="s">
        <v>633</v>
      </c>
      <c r="F9" s="441" t="s">
        <v>26</v>
      </c>
      <c r="G9" s="220"/>
      <c r="H9" s="221"/>
      <c r="I9" s="244"/>
      <c r="J9" s="244"/>
      <c r="K9" s="244"/>
      <c r="L9" s="244"/>
      <c r="M9" s="244"/>
      <c r="N9" s="244"/>
      <c r="O9" s="244"/>
      <c r="P9" s="245"/>
      <c r="Q9" s="245"/>
      <c r="R9" s="245"/>
      <c r="S9" s="245"/>
      <c r="T9" s="245"/>
      <c r="U9" s="245"/>
      <c r="V9" s="245"/>
      <c r="W9" s="245"/>
      <c r="X9" s="254"/>
      <c r="Y9" s="258"/>
    </row>
    <row r="10" spans="1:25" s="31" customFormat="1" ht="16.350000000000001" customHeight="1" x14ac:dyDescent="0.5">
      <c r="A10" s="53">
        <v>4</v>
      </c>
      <c r="B10" s="153">
        <v>42259</v>
      </c>
      <c r="C10" s="154" t="s">
        <v>16</v>
      </c>
      <c r="D10" s="437" t="s">
        <v>634</v>
      </c>
      <c r="E10" s="156" t="s">
        <v>635</v>
      </c>
      <c r="F10" s="160" t="s">
        <v>29</v>
      </c>
      <c r="G10" s="161"/>
      <c r="H10" s="171"/>
      <c r="I10" s="228"/>
      <c r="J10" s="228"/>
      <c r="K10" s="228"/>
      <c r="L10" s="227"/>
      <c r="M10" s="227"/>
      <c r="N10" s="227"/>
      <c r="O10" s="227"/>
      <c r="P10" s="171"/>
      <c r="Q10" s="171"/>
      <c r="R10" s="171"/>
      <c r="S10" s="171"/>
      <c r="T10" s="171"/>
      <c r="U10" s="171"/>
      <c r="V10" s="171"/>
      <c r="W10" s="171"/>
      <c r="X10" s="227"/>
      <c r="Y10" s="266"/>
    </row>
    <row r="11" spans="1:25" s="31" customFormat="1" ht="16.350000000000001" customHeight="1" x14ac:dyDescent="0.5">
      <c r="A11" s="64">
        <v>5</v>
      </c>
      <c r="B11" s="163">
        <v>42296</v>
      </c>
      <c r="C11" s="164" t="s">
        <v>16</v>
      </c>
      <c r="D11" s="442" t="s">
        <v>338</v>
      </c>
      <c r="E11" s="166" t="s">
        <v>636</v>
      </c>
      <c r="F11" s="167" t="s">
        <v>33</v>
      </c>
      <c r="G11" s="168"/>
      <c r="H11" s="169"/>
      <c r="I11" s="229"/>
      <c r="J11" s="229"/>
      <c r="K11" s="229"/>
      <c r="L11" s="229"/>
      <c r="M11" s="229"/>
      <c r="N11" s="229"/>
      <c r="O11" s="229"/>
      <c r="P11" s="169"/>
      <c r="Q11" s="169"/>
      <c r="R11" s="169"/>
      <c r="S11" s="169"/>
      <c r="T11" s="169"/>
      <c r="U11" s="169"/>
      <c r="V11" s="169"/>
      <c r="W11" s="169"/>
      <c r="X11" s="230"/>
      <c r="Y11" s="259"/>
    </row>
    <row r="12" spans="1:25" s="31" customFormat="1" ht="15.95" customHeight="1" x14ac:dyDescent="0.5">
      <c r="A12" s="45">
        <v>6</v>
      </c>
      <c r="B12" s="146">
        <v>42306</v>
      </c>
      <c r="C12" s="147" t="s">
        <v>16</v>
      </c>
      <c r="D12" s="436" t="s">
        <v>637</v>
      </c>
      <c r="E12" s="149" t="s">
        <v>638</v>
      </c>
      <c r="F12" s="150" t="s">
        <v>20</v>
      </c>
      <c r="G12" s="151"/>
      <c r="H12" s="170"/>
      <c r="I12" s="226"/>
      <c r="J12" s="226"/>
      <c r="K12" s="226"/>
      <c r="L12" s="226"/>
      <c r="M12" s="226"/>
      <c r="N12" s="226"/>
      <c r="O12" s="226"/>
      <c r="P12" s="170"/>
      <c r="Q12" s="170"/>
      <c r="R12" s="170"/>
      <c r="S12" s="170"/>
      <c r="T12" s="170"/>
      <c r="U12" s="170"/>
      <c r="V12" s="170"/>
      <c r="W12" s="170"/>
      <c r="X12" s="248"/>
      <c r="Y12" s="257"/>
    </row>
    <row r="13" spans="1:25" s="31" customFormat="1" ht="16.350000000000001" customHeight="1" x14ac:dyDescent="0.5">
      <c r="A13" s="53">
        <v>7</v>
      </c>
      <c r="B13" s="153">
        <v>42392</v>
      </c>
      <c r="C13" s="154" t="s">
        <v>16</v>
      </c>
      <c r="D13" s="437" t="s">
        <v>639</v>
      </c>
      <c r="E13" s="156" t="s">
        <v>640</v>
      </c>
      <c r="F13" s="160" t="s">
        <v>23</v>
      </c>
      <c r="G13" s="158"/>
      <c r="H13" s="172"/>
      <c r="I13" s="227"/>
      <c r="J13" s="227"/>
      <c r="K13" s="227"/>
      <c r="L13" s="227"/>
      <c r="M13" s="227"/>
      <c r="N13" s="227"/>
      <c r="O13" s="227"/>
      <c r="P13" s="171"/>
      <c r="Q13" s="171"/>
      <c r="R13" s="171"/>
      <c r="S13" s="171"/>
      <c r="T13" s="171"/>
      <c r="U13" s="171"/>
      <c r="V13" s="171"/>
      <c r="W13" s="171"/>
      <c r="X13" s="227"/>
      <c r="Y13" s="258"/>
    </row>
    <row r="14" spans="1:25" s="31" customFormat="1" ht="16.350000000000001" customHeight="1" x14ac:dyDescent="0.5">
      <c r="A14" s="53">
        <v>8</v>
      </c>
      <c r="B14" s="153">
        <v>42421</v>
      </c>
      <c r="C14" s="154" t="s">
        <v>16</v>
      </c>
      <c r="D14" s="437" t="s">
        <v>641</v>
      </c>
      <c r="E14" s="156" t="s">
        <v>642</v>
      </c>
      <c r="F14" s="441" t="s">
        <v>26</v>
      </c>
      <c r="G14" s="161"/>
      <c r="H14" s="171"/>
      <c r="I14" s="228"/>
      <c r="J14" s="228"/>
      <c r="K14" s="228"/>
      <c r="L14" s="228"/>
      <c r="M14" s="228"/>
      <c r="N14" s="228"/>
      <c r="O14" s="228"/>
      <c r="P14" s="171"/>
      <c r="Q14" s="171"/>
      <c r="R14" s="171"/>
      <c r="S14" s="171"/>
      <c r="T14" s="171"/>
      <c r="U14" s="171"/>
      <c r="V14" s="171"/>
      <c r="W14" s="171"/>
      <c r="X14" s="227"/>
      <c r="Y14" s="258"/>
    </row>
    <row r="15" spans="1:25" s="31" customFormat="1" ht="16.350000000000001" customHeight="1" x14ac:dyDescent="0.5">
      <c r="A15" s="53">
        <v>9</v>
      </c>
      <c r="B15" s="153">
        <v>42423</v>
      </c>
      <c r="C15" s="154" t="s">
        <v>16</v>
      </c>
      <c r="D15" s="437" t="s">
        <v>643</v>
      </c>
      <c r="E15" s="156" t="s">
        <v>644</v>
      </c>
      <c r="F15" s="160" t="s">
        <v>29</v>
      </c>
      <c r="G15" s="161"/>
      <c r="H15" s="171"/>
      <c r="I15" s="228"/>
      <c r="J15" s="228"/>
      <c r="K15" s="228"/>
      <c r="L15" s="228"/>
      <c r="M15" s="228"/>
      <c r="N15" s="228"/>
      <c r="O15" s="228"/>
      <c r="P15" s="171"/>
      <c r="Q15" s="171"/>
      <c r="R15" s="171"/>
      <c r="S15" s="171"/>
      <c r="T15" s="171"/>
      <c r="U15" s="171"/>
      <c r="V15" s="171"/>
      <c r="W15" s="171"/>
      <c r="X15" s="227"/>
      <c r="Y15" s="258"/>
    </row>
    <row r="16" spans="1:25" s="31" customFormat="1" ht="15.95" customHeight="1" x14ac:dyDescent="0.5">
      <c r="A16" s="64">
        <v>10</v>
      </c>
      <c r="B16" s="163">
        <v>42440</v>
      </c>
      <c r="C16" s="164" t="s">
        <v>16</v>
      </c>
      <c r="D16" s="442" t="s">
        <v>645</v>
      </c>
      <c r="E16" s="166" t="s">
        <v>646</v>
      </c>
      <c r="F16" s="167" t="s">
        <v>33</v>
      </c>
      <c r="G16" s="168"/>
      <c r="H16" s="169"/>
      <c r="I16" s="229"/>
      <c r="J16" s="229"/>
      <c r="K16" s="229"/>
      <c r="L16" s="229"/>
      <c r="M16" s="229"/>
      <c r="N16" s="229"/>
      <c r="O16" s="229"/>
      <c r="P16" s="169"/>
      <c r="Q16" s="169"/>
      <c r="R16" s="169"/>
      <c r="S16" s="169"/>
      <c r="T16" s="169"/>
      <c r="U16" s="169"/>
      <c r="V16" s="169"/>
      <c r="W16" s="169"/>
      <c r="X16" s="230"/>
      <c r="Y16" s="259"/>
    </row>
    <row r="17" spans="1:25" s="31" customFormat="1" ht="15.95" customHeight="1" x14ac:dyDescent="0.5">
      <c r="A17" s="45">
        <v>11</v>
      </c>
      <c r="B17" s="178">
        <v>44435</v>
      </c>
      <c r="C17" s="203" t="s">
        <v>16</v>
      </c>
      <c r="D17" s="443" t="s">
        <v>647</v>
      </c>
      <c r="E17" s="205" t="s">
        <v>648</v>
      </c>
      <c r="F17" s="192" t="s">
        <v>20</v>
      </c>
      <c r="G17" s="151"/>
      <c r="H17" s="170"/>
      <c r="I17" s="226"/>
      <c r="J17" s="226"/>
      <c r="K17" s="226"/>
      <c r="L17" s="226"/>
      <c r="M17" s="226"/>
      <c r="N17" s="226"/>
      <c r="O17" s="226"/>
      <c r="P17" s="170"/>
      <c r="Q17" s="170"/>
      <c r="R17" s="170"/>
      <c r="S17" s="170"/>
      <c r="T17" s="170"/>
      <c r="U17" s="170"/>
      <c r="V17" s="170"/>
      <c r="W17" s="170"/>
      <c r="X17" s="248"/>
      <c r="Y17" s="257"/>
    </row>
    <row r="18" spans="1:25" s="31" customFormat="1" ht="16.350000000000001" customHeight="1" x14ac:dyDescent="0.5">
      <c r="A18" s="53">
        <v>12</v>
      </c>
      <c r="B18" s="178">
        <v>44436</v>
      </c>
      <c r="C18" s="179" t="s">
        <v>16</v>
      </c>
      <c r="D18" s="290" t="s">
        <v>649</v>
      </c>
      <c r="E18" s="181" t="s">
        <v>650</v>
      </c>
      <c r="F18" s="182" t="s">
        <v>23</v>
      </c>
      <c r="G18" s="158"/>
      <c r="H18" s="159"/>
      <c r="I18" s="227"/>
      <c r="J18" s="227"/>
      <c r="K18" s="227"/>
      <c r="L18" s="227"/>
      <c r="M18" s="227"/>
      <c r="N18" s="227"/>
      <c r="O18" s="227"/>
      <c r="P18" s="171"/>
      <c r="Q18" s="171"/>
      <c r="R18" s="171"/>
      <c r="S18" s="171"/>
      <c r="T18" s="171"/>
      <c r="U18" s="171"/>
      <c r="V18" s="171"/>
      <c r="W18" s="171"/>
      <c r="X18" s="227"/>
      <c r="Y18" s="258"/>
    </row>
    <row r="19" spans="1:25" s="31" customFormat="1" ht="16.350000000000001" customHeight="1" x14ac:dyDescent="0.5">
      <c r="A19" s="53">
        <v>13</v>
      </c>
      <c r="B19" s="178">
        <v>44437</v>
      </c>
      <c r="C19" s="179" t="s">
        <v>16</v>
      </c>
      <c r="D19" s="290" t="s">
        <v>651</v>
      </c>
      <c r="E19" s="181" t="s">
        <v>652</v>
      </c>
      <c r="F19" s="292" t="s">
        <v>26</v>
      </c>
      <c r="G19" s="158"/>
      <c r="H19" s="171"/>
      <c r="I19" s="227"/>
      <c r="J19" s="227"/>
      <c r="K19" s="227"/>
      <c r="L19" s="227"/>
      <c r="M19" s="227"/>
      <c r="N19" s="227"/>
      <c r="O19" s="227"/>
      <c r="P19" s="171"/>
      <c r="Q19" s="171"/>
      <c r="R19" s="171"/>
      <c r="S19" s="171"/>
      <c r="T19" s="171"/>
      <c r="U19" s="171"/>
      <c r="V19" s="171"/>
      <c r="W19" s="171"/>
      <c r="X19" s="227"/>
      <c r="Y19" s="258"/>
    </row>
    <row r="20" spans="1:25" s="31" customFormat="1" ht="16.350000000000001" customHeight="1" x14ac:dyDescent="0.5">
      <c r="A20" s="53">
        <v>14</v>
      </c>
      <c r="B20" s="178">
        <v>44438</v>
      </c>
      <c r="C20" s="179" t="s">
        <v>16</v>
      </c>
      <c r="D20" s="290" t="s">
        <v>653</v>
      </c>
      <c r="E20" s="181" t="s">
        <v>177</v>
      </c>
      <c r="F20" s="182" t="s">
        <v>29</v>
      </c>
      <c r="G20" s="161"/>
      <c r="H20" s="171"/>
      <c r="I20" s="228"/>
      <c r="J20" s="228"/>
      <c r="K20" s="228"/>
      <c r="L20" s="228"/>
      <c r="M20" s="228"/>
      <c r="N20" s="228"/>
      <c r="O20" s="228"/>
      <c r="P20" s="171"/>
      <c r="Q20" s="171"/>
      <c r="R20" s="171"/>
      <c r="S20" s="171"/>
      <c r="T20" s="171"/>
      <c r="U20" s="171"/>
      <c r="V20" s="171"/>
      <c r="W20" s="171"/>
      <c r="X20" s="227"/>
      <c r="Y20" s="258"/>
    </row>
    <row r="21" spans="1:25" s="31" customFormat="1" ht="15.95" customHeight="1" x14ac:dyDescent="0.5">
      <c r="A21" s="64">
        <v>15</v>
      </c>
      <c r="B21" s="163">
        <v>42153</v>
      </c>
      <c r="C21" s="164" t="s">
        <v>62</v>
      </c>
      <c r="D21" s="442" t="s">
        <v>654</v>
      </c>
      <c r="E21" s="166" t="s">
        <v>655</v>
      </c>
      <c r="F21" s="167" t="s">
        <v>33</v>
      </c>
      <c r="G21" s="168"/>
      <c r="H21" s="169"/>
      <c r="I21" s="229"/>
      <c r="J21" s="229"/>
      <c r="K21" s="229"/>
      <c r="L21" s="229"/>
      <c r="M21" s="229"/>
      <c r="N21" s="229"/>
      <c r="O21" s="229"/>
      <c r="P21" s="169"/>
      <c r="Q21" s="169"/>
      <c r="R21" s="169"/>
      <c r="S21" s="169"/>
      <c r="T21" s="169"/>
      <c r="U21" s="169"/>
      <c r="V21" s="169"/>
      <c r="W21" s="169"/>
      <c r="X21" s="230"/>
      <c r="Y21" s="259"/>
    </row>
    <row r="22" spans="1:25" s="31" customFormat="1" ht="15.95" customHeight="1" x14ac:dyDescent="0.5">
      <c r="A22" s="45">
        <v>16</v>
      </c>
      <c r="B22" s="146">
        <v>42155</v>
      </c>
      <c r="C22" s="147" t="s">
        <v>62</v>
      </c>
      <c r="D22" s="436" t="s">
        <v>656</v>
      </c>
      <c r="E22" s="149" t="s">
        <v>657</v>
      </c>
      <c r="F22" s="150" t="s">
        <v>20</v>
      </c>
      <c r="G22" s="151"/>
      <c r="H22" s="170"/>
      <c r="I22" s="226"/>
      <c r="J22" s="226"/>
      <c r="K22" s="226"/>
      <c r="L22" s="226"/>
      <c r="M22" s="226"/>
      <c r="N22" s="226"/>
      <c r="O22" s="226"/>
      <c r="P22" s="170"/>
      <c r="Q22" s="170"/>
      <c r="R22" s="170"/>
      <c r="S22" s="170"/>
      <c r="T22" s="170"/>
      <c r="U22" s="170"/>
      <c r="V22" s="170"/>
      <c r="W22" s="170"/>
      <c r="X22" s="248"/>
      <c r="Y22" s="257"/>
    </row>
    <row r="23" spans="1:25" s="31" customFormat="1" ht="16.350000000000001" customHeight="1" x14ac:dyDescent="0.5">
      <c r="A23" s="53">
        <v>17</v>
      </c>
      <c r="B23" s="153">
        <v>42206</v>
      </c>
      <c r="C23" s="154" t="s">
        <v>62</v>
      </c>
      <c r="D23" s="437" t="s">
        <v>658</v>
      </c>
      <c r="E23" s="156" t="s">
        <v>659</v>
      </c>
      <c r="F23" s="160" t="s">
        <v>23</v>
      </c>
      <c r="G23" s="161"/>
      <c r="H23" s="171"/>
      <c r="I23" s="228"/>
      <c r="J23" s="228"/>
      <c r="K23" s="228"/>
      <c r="L23" s="162"/>
      <c r="M23" s="228"/>
      <c r="N23" s="228"/>
      <c r="O23" s="228"/>
      <c r="P23" s="171"/>
      <c r="Q23" s="171"/>
      <c r="R23" s="171"/>
      <c r="S23" s="171"/>
      <c r="T23" s="171"/>
      <c r="U23" s="171"/>
      <c r="V23" s="171"/>
      <c r="W23" s="171"/>
      <c r="X23" s="227"/>
      <c r="Y23" s="258"/>
    </row>
    <row r="24" spans="1:25" s="31" customFormat="1" ht="16.350000000000001" customHeight="1" x14ac:dyDescent="0.5">
      <c r="A24" s="53">
        <v>18</v>
      </c>
      <c r="B24" s="153">
        <v>42228</v>
      </c>
      <c r="C24" s="154" t="s">
        <v>62</v>
      </c>
      <c r="D24" s="437" t="s">
        <v>660</v>
      </c>
      <c r="E24" s="156" t="s">
        <v>661</v>
      </c>
      <c r="F24" s="441" t="s">
        <v>26</v>
      </c>
      <c r="G24" s="703"/>
      <c r="H24" s="704"/>
      <c r="I24" s="704"/>
      <c r="J24" s="704"/>
      <c r="K24" s="704"/>
      <c r="L24" s="704"/>
      <c r="M24" s="705"/>
      <c r="N24" s="228"/>
      <c r="O24" s="228"/>
      <c r="P24" s="171"/>
      <c r="Q24" s="171"/>
      <c r="R24" s="171"/>
      <c r="S24" s="171"/>
      <c r="T24" s="171"/>
      <c r="U24" s="171"/>
      <c r="V24" s="171"/>
      <c r="W24" s="171"/>
      <c r="X24" s="227"/>
      <c r="Y24" s="258"/>
    </row>
    <row r="25" spans="1:25" s="31" customFormat="1" ht="16.350000000000001" customHeight="1" x14ac:dyDescent="0.5">
      <c r="A25" s="53">
        <v>19</v>
      </c>
      <c r="B25" s="153">
        <v>42282</v>
      </c>
      <c r="C25" s="154" t="s">
        <v>62</v>
      </c>
      <c r="D25" s="437" t="s">
        <v>159</v>
      </c>
      <c r="E25" s="156" t="s">
        <v>662</v>
      </c>
      <c r="F25" s="160" t="s">
        <v>29</v>
      </c>
      <c r="G25" s="161"/>
      <c r="H25" s="171"/>
      <c r="I25" s="228"/>
      <c r="J25" s="228"/>
      <c r="K25" s="228"/>
      <c r="L25" s="228"/>
      <c r="M25" s="228"/>
      <c r="N25" s="228"/>
      <c r="O25" s="228"/>
      <c r="P25" s="171"/>
      <c r="Q25" s="171"/>
      <c r="R25" s="171"/>
      <c r="S25" s="171"/>
      <c r="T25" s="171"/>
      <c r="U25" s="171"/>
      <c r="V25" s="171"/>
      <c r="W25" s="171"/>
      <c r="X25" s="227"/>
      <c r="Y25" s="258"/>
    </row>
    <row r="26" spans="1:25" s="31" customFormat="1" ht="16.350000000000001" customHeight="1" x14ac:dyDescent="0.5">
      <c r="A26" s="64">
        <v>20</v>
      </c>
      <c r="B26" s="444">
        <v>42284</v>
      </c>
      <c r="C26" s="164" t="s">
        <v>62</v>
      </c>
      <c r="D26" s="442" t="s">
        <v>663</v>
      </c>
      <c r="E26" s="166" t="s">
        <v>491</v>
      </c>
      <c r="F26" s="167" t="s">
        <v>33</v>
      </c>
      <c r="G26" s="168"/>
      <c r="H26" s="169"/>
      <c r="I26" s="229"/>
      <c r="J26" s="229"/>
      <c r="K26" s="229"/>
      <c r="L26" s="229"/>
      <c r="M26" s="229"/>
      <c r="N26" s="229"/>
      <c r="O26" s="229"/>
      <c r="P26" s="169"/>
      <c r="Q26" s="169"/>
      <c r="R26" s="169"/>
      <c r="S26" s="169"/>
      <c r="T26" s="169"/>
      <c r="U26" s="169"/>
      <c r="V26" s="169"/>
      <c r="W26" s="169"/>
      <c r="X26" s="230"/>
      <c r="Y26" s="262"/>
    </row>
    <row r="27" spans="1:25" s="31" customFormat="1" ht="15.95" customHeight="1" x14ac:dyDescent="0.5">
      <c r="A27" s="45">
        <v>21</v>
      </c>
      <c r="B27" s="445">
        <v>42287</v>
      </c>
      <c r="C27" s="147" t="s">
        <v>62</v>
      </c>
      <c r="D27" s="436" t="s">
        <v>664</v>
      </c>
      <c r="E27" s="149" t="s">
        <v>665</v>
      </c>
      <c r="F27" s="150" t="s">
        <v>20</v>
      </c>
      <c r="G27" s="151"/>
      <c r="H27" s="170"/>
      <c r="I27" s="226"/>
      <c r="J27" s="226"/>
      <c r="K27" s="226"/>
      <c r="L27" s="226"/>
      <c r="M27" s="226"/>
      <c r="N27" s="462"/>
      <c r="O27" s="462"/>
      <c r="P27" s="463"/>
      <c r="Q27" s="463"/>
      <c r="R27" s="463"/>
      <c r="S27" s="463"/>
      <c r="T27" s="463"/>
      <c r="U27" s="463"/>
      <c r="V27" s="463"/>
      <c r="W27" s="463"/>
      <c r="X27" s="466"/>
      <c r="Y27" s="467"/>
    </row>
    <row r="28" spans="1:25" s="31" customFormat="1" ht="15.95" customHeight="1" x14ac:dyDescent="0.5">
      <c r="A28" s="401">
        <v>22</v>
      </c>
      <c r="B28" s="446">
        <v>42311</v>
      </c>
      <c r="C28" s="208" t="s">
        <v>62</v>
      </c>
      <c r="D28" s="447" t="s">
        <v>666</v>
      </c>
      <c r="E28" s="210" t="s">
        <v>667</v>
      </c>
      <c r="F28" s="160" t="s">
        <v>23</v>
      </c>
      <c r="G28" s="193"/>
      <c r="H28" s="194"/>
      <c r="I28" s="232"/>
      <c r="J28" s="232"/>
      <c r="K28" s="232"/>
      <c r="L28" s="232"/>
      <c r="M28" s="232"/>
      <c r="N28" s="232"/>
      <c r="O28" s="232"/>
      <c r="P28" s="194"/>
      <c r="Q28" s="194"/>
      <c r="R28" s="194"/>
      <c r="S28" s="194"/>
      <c r="T28" s="194"/>
      <c r="U28" s="194"/>
      <c r="V28" s="194"/>
      <c r="W28" s="194"/>
      <c r="X28" s="250"/>
      <c r="Y28" s="468"/>
    </row>
    <row r="29" spans="1:25" s="31" customFormat="1" ht="16.350000000000001" customHeight="1" x14ac:dyDescent="0.5">
      <c r="A29" s="53">
        <v>23</v>
      </c>
      <c r="B29" s="206">
        <v>42321</v>
      </c>
      <c r="C29" s="154" t="s">
        <v>62</v>
      </c>
      <c r="D29" s="437" t="s">
        <v>668</v>
      </c>
      <c r="E29" s="156" t="s">
        <v>669</v>
      </c>
      <c r="F29" s="441" t="s">
        <v>26</v>
      </c>
      <c r="G29" s="158"/>
      <c r="H29" s="172"/>
      <c r="I29" s="227"/>
      <c r="J29" s="227"/>
      <c r="K29" s="227"/>
      <c r="L29" s="228"/>
      <c r="M29" s="228"/>
      <c r="N29" s="228"/>
      <c r="O29" s="228"/>
      <c r="P29" s="171"/>
      <c r="Q29" s="171"/>
      <c r="R29" s="171"/>
      <c r="S29" s="171"/>
      <c r="T29" s="171"/>
      <c r="U29" s="171"/>
      <c r="V29" s="171"/>
      <c r="W29" s="171"/>
      <c r="X29" s="227"/>
      <c r="Y29" s="258"/>
    </row>
    <row r="30" spans="1:25" s="31" customFormat="1" ht="16.350000000000001" customHeight="1" x14ac:dyDescent="0.5">
      <c r="A30" s="53">
        <v>24</v>
      </c>
      <c r="B30" s="206">
        <v>42322</v>
      </c>
      <c r="C30" s="154" t="s">
        <v>62</v>
      </c>
      <c r="D30" s="437" t="s">
        <v>670</v>
      </c>
      <c r="E30" s="156" t="s">
        <v>671</v>
      </c>
      <c r="F30" s="160" t="s">
        <v>29</v>
      </c>
      <c r="G30" s="161"/>
      <c r="H30" s="172"/>
      <c r="I30" s="228"/>
      <c r="J30" s="228"/>
      <c r="K30" s="228"/>
      <c r="L30" s="228"/>
      <c r="M30" s="228"/>
      <c r="N30" s="228"/>
      <c r="O30" s="228"/>
      <c r="P30" s="171"/>
      <c r="Q30" s="171"/>
      <c r="R30" s="171"/>
      <c r="S30" s="171"/>
      <c r="T30" s="171"/>
      <c r="U30" s="171"/>
      <c r="V30" s="171"/>
      <c r="W30" s="171"/>
      <c r="X30" s="227"/>
      <c r="Y30" s="258"/>
    </row>
    <row r="31" spans="1:25" s="31" customFormat="1" ht="16.350000000000001" customHeight="1" x14ac:dyDescent="0.5">
      <c r="A31" s="64">
        <v>25</v>
      </c>
      <c r="B31" s="448">
        <v>42324</v>
      </c>
      <c r="C31" s="164" t="s">
        <v>62</v>
      </c>
      <c r="D31" s="442" t="s">
        <v>672</v>
      </c>
      <c r="E31" s="166" t="s">
        <v>673</v>
      </c>
      <c r="F31" s="167" t="s">
        <v>33</v>
      </c>
      <c r="G31" s="168"/>
      <c r="H31" s="207"/>
      <c r="I31" s="229"/>
      <c r="J31" s="229"/>
      <c r="K31" s="229"/>
      <c r="L31" s="229"/>
      <c r="M31" s="229"/>
      <c r="N31" s="229"/>
      <c r="O31" s="229"/>
      <c r="P31" s="169"/>
      <c r="Q31" s="169"/>
      <c r="R31" s="169"/>
      <c r="S31" s="169"/>
      <c r="T31" s="169"/>
      <c r="U31" s="169"/>
      <c r="V31" s="169"/>
      <c r="W31" s="169"/>
      <c r="X31" s="230"/>
      <c r="Y31" s="262"/>
    </row>
    <row r="32" spans="1:25" s="31" customFormat="1" ht="15.95" customHeight="1" x14ac:dyDescent="0.5">
      <c r="A32" s="45">
        <v>26</v>
      </c>
      <c r="B32" s="449">
        <v>42326</v>
      </c>
      <c r="C32" s="147" t="s">
        <v>62</v>
      </c>
      <c r="D32" s="436" t="s">
        <v>674</v>
      </c>
      <c r="E32" s="149" t="s">
        <v>675</v>
      </c>
      <c r="F32" s="150" t="s">
        <v>20</v>
      </c>
      <c r="G32" s="151"/>
      <c r="H32" s="152"/>
      <c r="I32" s="226"/>
      <c r="J32" s="226"/>
      <c r="K32" s="226"/>
      <c r="L32" s="226"/>
      <c r="M32" s="226"/>
      <c r="N32" s="226"/>
      <c r="O32" s="226"/>
      <c r="P32" s="170"/>
      <c r="Q32" s="170"/>
      <c r="R32" s="170"/>
      <c r="S32" s="170"/>
      <c r="T32" s="170"/>
      <c r="U32" s="170"/>
      <c r="V32" s="170"/>
      <c r="W32" s="170"/>
      <c r="X32" s="248"/>
      <c r="Y32" s="257"/>
    </row>
    <row r="33" spans="1:25" s="31" customFormat="1" ht="15.95" customHeight="1" x14ac:dyDescent="0.5">
      <c r="A33" s="401">
        <v>27</v>
      </c>
      <c r="B33" s="450">
        <v>42327</v>
      </c>
      <c r="C33" s="208" t="s">
        <v>62</v>
      </c>
      <c r="D33" s="447" t="s">
        <v>600</v>
      </c>
      <c r="E33" s="210" t="s">
        <v>676</v>
      </c>
      <c r="F33" s="160" t="s">
        <v>23</v>
      </c>
      <c r="G33" s="193"/>
      <c r="H33" s="211"/>
      <c r="I33" s="232"/>
      <c r="J33" s="232"/>
      <c r="K33" s="232"/>
      <c r="L33" s="232"/>
      <c r="M33" s="232"/>
      <c r="N33" s="232"/>
      <c r="O33" s="232"/>
      <c r="P33" s="194"/>
      <c r="Q33" s="194"/>
      <c r="R33" s="194"/>
      <c r="S33" s="194"/>
      <c r="T33" s="194"/>
      <c r="U33" s="194"/>
      <c r="V33" s="194"/>
      <c r="W33" s="194"/>
      <c r="X33" s="250"/>
      <c r="Y33" s="468"/>
    </row>
    <row r="34" spans="1:25" s="31" customFormat="1" ht="16.350000000000001" customHeight="1" x14ac:dyDescent="0.5">
      <c r="A34" s="53">
        <v>28</v>
      </c>
      <c r="B34" s="153">
        <v>42369</v>
      </c>
      <c r="C34" s="154" t="s">
        <v>62</v>
      </c>
      <c r="D34" s="437" t="s">
        <v>677</v>
      </c>
      <c r="E34" s="156" t="s">
        <v>678</v>
      </c>
      <c r="F34" s="441" t="s">
        <v>26</v>
      </c>
      <c r="G34" s="158"/>
      <c r="H34" s="159"/>
      <c r="I34" s="227"/>
      <c r="J34" s="227"/>
      <c r="K34" s="227"/>
      <c r="L34" s="228"/>
      <c r="M34" s="228"/>
      <c r="N34" s="228"/>
      <c r="O34" s="228"/>
      <c r="P34" s="171"/>
      <c r="Q34" s="171"/>
      <c r="R34" s="171"/>
      <c r="S34" s="171"/>
      <c r="T34" s="171"/>
      <c r="U34" s="171"/>
      <c r="V34" s="171"/>
      <c r="W34" s="171"/>
      <c r="X34" s="227"/>
      <c r="Y34" s="258"/>
    </row>
    <row r="35" spans="1:25" s="31" customFormat="1" ht="16.350000000000001" customHeight="1" x14ac:dyDescent="0.5">
      <c r="A35" s="53">
        <v>29</v>
      </c>
      <c r="B35" s="153">
        <v>42371</v>
      </c>
      <c r="C35" s="154" t="s">
        <v>62</v>
      </c>
      <c r="D35" s="437" t="s">
        <v>679</v>
      </c>
      <c r="E35" s="156" t="s">
        <v>680</v>
      </c>
      <c r="F35" s="160" t="s">
        <v>29</v>
      </c>
      <c r="G35" s="451"/>
      <c r="H35" s="162"/>
      <c r="I35" s="228"/>
      <c r="J35" s="228"/>
      <c r="K35" s="228"/>
      <c r="L35" s="228"/>
      <c r="M35" s="228"/>
      <c r="N35" s="228"/>
      <c r="O35" s="228"/>
      <c r="P35" s="171"/>
      <c r="Q35" s="171"/>
      <c r="R35" s="171"/>
      <c r="S35" s="171"/>
      <c r="T35" s="171"/>
      <c r="U35" s="171"/>
      <c r="V35" s="171"/>
      <c r="W35" s="171"/>
      <c r="X35" s="227"/>
      <c r="Y35" s="258"/>
    </row>
    <row r="36" spans="1:25" s="31" customFormat="1" ht="16.350000000000001" customHeight="1" x14ac:dyDescent="0.5">
      <c r="A36" s="64">
        <v>30</v>
      </c>
      <c r="B36" s="163">
        <v>42374</v>
      </c>
      <c r="C36" s="164" t="s">
        <v>62</v>
      </c>
      <c r="D36" s="442" t="s">
        <v>681</v>
      </c>
      <c r="E36" s="166" t="s">
        <v>682</v>
      </c>
      <c r="F36" s="167" t="s">
        <v>33</v>
      </c>
      <c r="G36" s="168"/>
      <c r="H36" s="207"/>
      <c r="I36" s="229"/>
      <c r="J36" s="229"/>
      <c r="K36" s="229"/>
      <c r="L36" s="229"/>
      <c r="M36" s="229"/>
      <c r="N36" s="229"/>
      <c r="O36" s="229"/>
      <c r="P36" s="169"/>
      <c r="Q36" s="169"/>
      <c r="R36" s="169"/>
      <c r="S36" s="169"/>
      <c r="T36" s="169"/>
      <c r="U36" s="169"/>
      <c r="V36" s="169"/>
      <c r="W36" s="169"/>
      <c r="X36" s="230"/>
      <c r="Y36" s="262"/>
    </row>
    <row r="37" spans="1:25" s="31" customFormat="1" ht="15.95" customHeight="1" x14ac:dyDescent="0.5">
      <c r="A37" s="45">
        <v>31</v>
      </c>
      <c r="B37" s="146">
        <v>42412</v>
      </c>
      <c r="C37" s="147" t="s">
        <v>62</v>
      </c>
      <c r="D37" s="436" t="s">
        <v>683</v>
      </c>
      <c r="E37" s="149" t="s">
        <v>684</v>
      </c>
      <c r="F37" s="150" t="s">
        <v>20</v>
      </c>
      <c r="G37" s="151"/>
      <c r="H37" s="152"/>
      <c r="I37" s="226"/>
      <c r="J37" s="226"/>
      <c r="K37" s="226"/>
      <c r="L37" s="226"/>
      <c r="M37" s="226"/>
      <c r="N37" s="226"/>
      <c r="O37" s="226"/>
      <c r="P37" s="170"/>
      <c r="Q37" s="170"/>
      <c r="R37" s="170"/>
      <c r="S37" s="170"/>
      <c r="T37" s="170"/>
      <c r="U37" s="170"/>
      <c r="V37" s="170"/>
      <c r="W37" s="170"/>
      <c r="X37" s="248"/>
      <c r="Y37" s="257"/>
    </row>
    <row r="38" spans="1:25" s="31" customFormat="1" ht="15.95" customHeight="1" x14ac:dyDescent="0.5">
      <c r="A38" s="401">
        <v>32</v>
      </c>
      <c r="B38" s="450">
        <v>42446</v>
      </c>
      <c r="C38" s="208" t="s">
        <v>62</v>
      </c>
      <c r="D38" s="447" t="s">
        <v>685</v>
      </c>
      <c r="E38" s="210" t="s">
        <v>686</v>
      </c>
      <c r="F38" s="160" t="s">
        <v>23</v>
      </c>
      <c r="G38" s="193"/>
      <c r="H38" s="211"/>
      <c r="I38" s="232"/>
      <c r="J38" s="232"/>
      <c r="K38" s="232"/>
      <c r="L38" s="232"/>
      <c r="M38" s="232"/>
      <c r="N38" s="232"/>
      <c r="O38" s="232"/>
      <c r="P38" s="194"/>
      <c r="Q38" s="194"/>
      <c r="R38" s="194"/>
      <c r="S38" s="194"/>
      <c r="T38" s="194"/>
      <c r="U38" s="194"/>
      <c r="V38" s="194"/>
      <c r="W38" s="194"/>
      <c r="X38" s="250"/>
      <c r="Y38" s="468"/>
    </row>
    <row r="39" spans="1:25" s="31" customFormat="1" ht="16.350000000000001" customHeight="1" x14ac:dyDescent="0.5">
      <c r="A39" s="53">
        <v>33</v>
      </c>
      <c r="B39" s="153">
        <v>42453</v>
      </c>
      <c r="C39" s="154" t="s">
        <v>62</v>
      </c>
      <c r="D39" s="437" t="s">
        <v>687</v>
      </c>
      <c r="E39" s="156" t="s">
        <v>688</v>
      </c>
      <c r="F39" s="441" t="s">
        <v>26</v>
      </c>
      <c r="G39" s="161"/>
      <c r="H39" s="162"/>
      <c r="I39" s="228"/>
      <c r="J39" s="228"/>
      <c r="K39" s="228"/>
      <c r="L39" s="228"/>
      <c r="M39" s="228"/>
      <c r="N39" s="228"/>
      <c r="O39" s="228"/>
      <c r="P39" s="171"/>
      <c r="Q39" s="171"/>
      <c r="R39" s="171"/>
      <c r="S39" s="171"/>
      <c r="T39" s="171"/>
      <c r="U39" s="171"/>
      <c r="V39" s="171"/>
      <c r="W39" s="171"/>
      <c r="X39" s="227"/>
      <c r="Y39" s="258"/>
    </row>
    <row r="40" spans="1:25" s="31" customFormat="1" ht="16.350000000000001" customHeight="1" x14ac:dyDescent="0.5">
      <c r="A40" s="53">
        <v>34</v>
      </c>
      <c r="B40" s="153">
        <v>42575</v>
      </c>
      <c r="C40" s="154" t="s">
        <v>62</v>
      </c>
      <c r="D40" s="437" t="s">
        <v>689</v>
      </c>
      <c r="E40" s="156" t="s">
        <v>690</v>
      </c>
      <c r="F40" s="160" t="s">
        <v>29</v>
      </c>
      <c r="G40" s="158"/>
      <c r="H40" s="159"/>
      <c r="I40" s="227"/>
      <c r="J40" s="227"/>
      <c r="K40" s="227"/>
      <c r="L40" s="228"/>
      <c r="M40" s="228"/>
      <c r="N40" s="228"/>
      <c r="O40" s="228"/>
      <c r="P40" s="171"/>
      <c r="Q40" s="171"/>
      <c r="R40" s="171"/>
      <c r="S40" s="171"/>
      <c r="T40" s="171"/>
      <c r="U40" s="171"/>
      <c r="V40" s="171"/>
      <c r="W40" s="171"/>
      <c r="X40" s="227"/>
      <c r="Y40" s="258"/>
    </row>
    <row r="41" spans="1:25" s="31" customFormat="1" ht="16.350000000000001" customHeight="1" x14ac:dyDescent="0.5">
      <c r="A41" s="64">
        <v>35</v>
      </c>
      <c r="B41" s="163">
        <v>42578</v>
      </c>
      <c r="C41" s="164" t="s">
        <v>62</v>
      </c>
      <c r="D41" s="442" t="s">
        <v>691</v>
      </c>
      <c r="E41" s="166" t="s">
        <v>692</v>
      </c>
      <c r="F41" s="167" t="s">
        <v>33</v>
      </c>
      <c r="G41" s="168"/>
      <c r="H41" s="207"/>
      <c r="I41" s="229"/>
      <c r="J41" s="229"/>
      <c r="K41" s="229"/>
      <c r="L41" s="230"/>
      <c r="M41" s="230"/>
      <c r="N41" s="464"/>
      <c r="O41" s="464"/>
      <c r="P41" s="465"/>
      <c r="Q41" s="465"/>
      <c r="R41" s="465"/>
      <c r="S41" s="465"/>
      <c r="T41" s="465"/>
      <c r="U41" s="465"/>
      <c r="V41" s="465"/>
      <c r="W41" s="465"/>
      <c r="X41" s="464"/>
      <c r="Y41" s="469"/>
    </row>
    <row r="42" spans="1:25" s="31" customFormat="1" ht="15.95" customHeight="1" x14ac:dyDescent="0.5">
      <c r="A42" s="45">
        <v>36</v>
      </c>
      <c r="B42" s="452">
        <v>44439</v>
      </c>
      <c r="C42" s="453" t="s">
        <v>62</v>
      </c>
      <c r="D42" s="454" t="s">
        <v>693</v>
      </c>
      <c r="E42" s="455" t="s">
        <v>694</v>
      </c>
      <c r="F42" s="456" t="s">
        <v>23</v>
      </c>
      <c r="G42" s="151"/>
      <c r="H42" s="152"/>
      <c r="I42" s="226"/>
      <c r="J42" s="226"/>
      <c r="K42" s="226"/>
      <c r="L42" s="226"/>
      <c r="M42" s="226"/>
      <c r="N42" s="226"/>
      <c r="O42" s="226"/>
      <c r="P42" s="170"/>
      <c r="Q42" s="170"/>
      <c r="R42" s="170"/>
      <c r="S42" s="170"/>
      <c r="T42" s="170"/>
      <c r="U42" s="170"/>
      <c r="V42" s="170"/>
      <c r="W42" s="170"/>
      <c r="X42" s="248"/>
      <c r="Y42" s="257"/>
    </row>
    <row r="43" spans="1:25" s="31" customFormat="1" ht="15.95" customHeight="1" x14ac:dyDescent="0.5">
      <c r="A43" s="401">
        <v>37</v>
      </c>
      <c r="B43" s="178">
        <v>44440</v>
      </c>
      <c r="C43" s="189" t="s">
        <v>62</v>
      </c>
      <c r="D43" s="457" t="s">
        <v>695</v>
      </c>
      <c r="E43" s="191" t="s">
        <v>696</v>
      </c>
      <c r="F43" s="458" t="s">
        <v>26</v>
      </c>
      <c r="G43" s="459"/>
      <c r="H43" s="211"/>
      <c r="I43" s="232"/>
      <c r="J43" s="232"/>
      <c r="K43" s="232"/>
      <c r="L43" s="232"/>
      <c r="M43" s="232"/>
      <c r="N43" s="232"/>
      <c r="O43" s="232"/>
      <c r="P43" s="194"/>
      <c r="Q43" s="194"/>
      <c r="R43" s="194"/>
      <c r="S43" s="194"/>
      <c r="T43" s="194"/>
      <c r="U43" s="194"/>
      <c r="V43" s="194"/>
      <c r="W43" s="194"/>
      <c r="X43" s="250"/>
      <c r="Y43" s="468"/>
    </row>
    <row r="44" spans="1:25" s="31" customFormat="1" ht="16.350000000000001" customHeight="1" x14ac:dyDescent="0.5">
      <c r="A44" s="53">
        <v>38</v>
      </c>
      <c r="B44" s="178">
        <v>44441</v>
      </c>
      <c r="C44" s="179" t="s">
        <v>62</v>
      </c>
      <c r="D44" s="290" t="s">
        <v>697</v>
      </c>
      <c r="E44" s="181" t="s">
        <v>698</v>
      </c>
      <c r="F44" s="460" t="s">
        <v>29</v>
      </c>
      <c r="G44" s="161"/>
      <c r="H44" s="162"/>
      <c r="I44" s="228"/>
      <c r="J44" s="228"/>
      <c r="K44" s="228"/>
      <c r="L44" s="228"/>
      <c r="M44" s="228"/>
      <c r="N44" s="228"/>
      <c r="O44" s="228"/>
      <c r="P44" s="171"/>
      <c r="Q44" s="171"/>
      <c r="R44" s="171"/>
      <c r="S44" s="171"/>
      <c r="T44" s="171"/>
      <c r="U44" s="171"/>
      <c r="V44" s="171"/>
      <c r="W44" s="171"/>
      <c r="X44" s="227"/>
      <c r="Y44" s="258"/>
    </row>
    <row r="45" spans="1:25" s="31" customFormat="1" ht="16.350000000000001" customHeight="1" x14ac:dyDescent="0.5">
      <c r="A45" s="53">
        <v>39</v>
      </c>
      <c r="B45" s="178">
        <v>44442</v>
      </c>
      <c r="C45" s="179" t="s">
        <v>62</v>
      </c>
      <c r="D45" s="290" t="s">
        <v>699</v>
      </c>
      <c r="E45" s="181" t="s">
        <v>700</v>
      </c>
      <c r="F45" s="458" t="s">
        <v>33</v>
      </c>
      <c r="G45" s="158"/>
      <c r="H45" s="159"/>
      <c r="I45" s="227"/>
      <c r="J45" s="227"/>
      <c r="K45" s="227"/>
      <c r="L45" s="228"/>
      <c r="M45" s="228"/>
      <c r="N45" s="228"/>
      <c r="O45" s="228"/>
      <c r="P45" s="171"/>
      <c r="Q45" s="171"/>
      <c r="R45" s="171"/>
      <c r="S45" s="171"/>
      <c r="T45" s="171"/>
      <c r="U45" s="171"/>
      <c r="V45" s="171"/>
      <c r="W45" s="171"/>
      <c r="X45" s="227"/>
      <c r="Y45" s="258"/>
    </row>
    <row r="46" spans="1:25" s="31" customFormat="1" ht="16.350000000000001" customHeight="1" x14ac:dyDescent="0.5">
      <c r="A46" s="64"/>
      <c r="B46" s="183"/>
      <c r="C46" s="184"/>
      <c r="D46" s="461"/>
      <c r="E46" s="186"/>
      <c r="F46" s="187"/>
      <c r="G46" s="168"/>
      <c r="H46" s="207"/>
      <c r="I46" s="229"/>
      <c r="J46" s="229"/>
      <c r="K46" s="229"/>
      <c r="L46" s="229"/>
      <c r="M46" s="229"/>
      <c r="N46" s="229"/>
      <c r="O46" s="229"/>
      <c r="P46" s="169"/>
      <c r="Q46" s="169"/>
      <c r="R46" s="169"/>
      <c r="S46" s="169"/>
      <c r="T46" s="169"/>
      <c r="U46" s="169"/>
      <c r="V46" s="169"/>
      <c r="W46" s="169"/>
      <c r="X46" s="230"/>
      <c r="Y46" s="262"/>
    </row>
    <row r="47" spans="1:25" s="31" customFormat="1" ht="3.95" customHeight="1" x14ac:dyDescent="0.5">
      <c r="A47" s="81"/>
      <c r="B47" s="222"/>
      <c r="C47" s="223"/>
      <c r="D47" s="224"/>
      <c r="E47" s="22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7"/>
      <c r="Q47" s="87"/>
      <c r="R47" s="87"/>
      <c r="S47" s="87"/>
      <c r="T47" s="87"/>
      <c r="U47" s="87"/>
      <c r="V47" s="87"/>
      <c r="W47" s="87"/>
      <c r="X47" s="140"/>
      <c r="Y47" s="141"/>
    </row>
    <row r="48" spans="1:25" s="31" customFormat="1" ht="16.149999999999999" customHeight="1" x14ac:dyDescent="0.5">
      <c r="A48" s="87"/>
      <c r="B48" s="88" t="s">
        <v>103</v>
      </c>
      <c r="C48" s="81"/>
      <c r="E48" s="81">
        <f>I48+O48</f>
        <v>39</v>
      </c>
      <c r="F48" s="89" t="s">
        <v>104</v>
      </c>
      <c r="G48" s="88" t="s">
        <v>105</v>
      </c>
      <c r="H48" s="88"/>
      <c r="I48" s="81">
        <f>COUNTIF($C$7:$C$46,"ช")</f>
        <v>14</v>
      </c>
      <c r="J48" s="87"/>
      <c r="K48" s="124" t="s">
        <v>106</v>
      </c>
      <c r="L48" s="88"/>
      <c r="M48" s="125" t="s">
        <v>107</v>
      </c>
      <c r="N48" s="125"/>
      <c r="O48" s="81">
        <f>COUNTIF($C$7:$C$46,"ญ")</f>
        <v>25</v>
      </c>
      <c r="P48" s="87"/>
      <c r="Q48" s="124" t="s">
        <v>106</v>
      </c>
      <c r="X48" s="87"/>
      <c r="Y48" s="87"/>
    </row>
    <row r="49" spans="1:25" s="31" customFormat="1" ht="17.100000000000001" hidden="1" customHeight="1" x14ac:dyDescent="0.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25" ht="15" hidden="1" customHeight="1" x14ac:dyDescent="0.5">
      <c r="A50" s="91"/>
      <c r="B50" s="92"/>
      <c r="C50" s="91"/>
      <c r="D50" s="93" t="s">
        <v>20</v>
      </c>
      <c r="E50" s="93">
        <f>COUNTIF($F$7:$F$46,"แดง")</f>
        <v>7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0"/>
      <c r="S50" s="90"/>
      <c r="T50" s="90"/>
      <c r="U50" s="90"/>
      <c r="V50" s="90"/>
      <c r="W50" s="90"/>
      <c r="X50" s="90"/>
      <c r="Y50" s="90"/>
    </row>
    <row r="51" spans="1:25" ht="15" hidden="1" customHeight="1" x14ac:dyDescent="0.5">
      <c r="A51" s="91"/>
      <c r="B51" s="92"/>
      <c r="C51" s="91"/>
      <c r="D51" s="93" t="s">
        <v>23</v>
      </c>
      <c r="E51" s="93">
        <f>COUNTIF($F$7:$F$46,"เหลือง")</f>
        <v>8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0"/>
      <c r="S51" s="90"/>
      <c r="T51" s="90"/>
      <c r="U51" s="90"/>
      <c r="V51" s="90"/>
      <c r="W51" s="90"/>
      <c r="X51" s="90"/>
      <c r="Y51" s="90"/>
    </row>
    <row r="52" spans="1:25" ht="15" hidden="1" customHeight="1" x14ac:dyDescent="0.5">
      <c r="A52" s="91"/>
      <c r="B52" s="92"/>
      <c r="C52" s="91"/>
      <c r="D52" s="93" t="s">
        <v>26</v>
      </c>
      <c r="E52" s="93">
        <f>COUNTIF($F$7:$F$46,"น้ำเงิน")</f>
        <v>8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0"/>
      <c r="S52" s="90"/>
      <c r="T52" s="90"/>
      <c r="U52" s="90"/>
      <c r="V52" s="90"/>
      <c r="W52" s="90"/>
      <c r="X52" s="90"/>
      <c r="Y52" s="90"/>
    </row>
    <row r="53" spans="1:25" ht="15" hidden="1" customHeight="1" x14ac:dyDescent="0.5">
      <c r="A53" s="91"/>
      <c r="B53" s="92"/>
      <c r="C53" s="91"/>
      <c r="D53" s="93" t="s">
        <v>29</v>
      </c>
      <c r="E53" s="93">
        <f>COUNTIF($F$7:$F$46,"ม่วง")</f>
        <v>8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0"/>
      <c r="S53" s="90"/>
      <c r="T53" s="90"/>
      <c r="U53" s="90"/>
      <c r="V53" s="90"/>
      <c r="W53" s="90"/>
      <c r="X53" s="90"/>
      <c r="Y53" s="90"/>
    </row>
    <row r="54" spans="1:25" ht="15" hidden="1" customHeight="1" x14ac:dyDescent="0.5">
      <c r="A54" s="91"/>
      <c r="B54" s="92"/>
      <c r="C54" s="91"/>
      <c r="D54" s="93" t="s">
        <v>33</v>
      </c>
      <c r="E54" s="93">
        <f>COUNTIF($F$7:$F$46,"ฟ้า")</f>
        <v>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0"/>
      <c r="S54" s="90"/>
      <c r="T54" s="90"/>
      <c r="U54" s="90"/>
      <c r="V54" s="90"/>
      <c r="W54" s="90"/>
      <c r="X54" s="90"/>
      <c r="Y54" s="90"/>
    </row>
    <row r="55" spans="1:25" ht="15" hidden="1" customHeight="1" x14ac:dyDescent="0.5">
      <c r="A55" s="91"/>
      <c r="B55" s="92"/>
      <c r="C55" s="91"/>
      <c r="D55" s="333" t="s">
        <v>108</v>
      </c>
      <c r="E55" s="333">
        <f>SUM(E50:E54)</f>
        <v>39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0"/>
      <c r="S55" s="90"/>
      <c r="T55" s="90"/>
      <c r="U55" s="90"/>
      <c r="V55" s="90"/>
      <c r="W55" s="90"/>
      <c r="X55" s="90"/>
      <c r="Y55" s="90"/>
    </row>
    <row r="56" spans="1:25" ht="15" customHeight="1" x14ac:dyDescent="0.5">
      <c r="A56" s="94"/>
      <c r="B56" s="95"/>
      <c r="C56" s="96"/>
      <c r="D56" s="97"/>
      <c r="E56" s="97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1:25" ht="15" customHeight="1" x14ac:dyDescent="0.5">
      <c r="A57" s="94"/>
      <c r="B57" s="95"/>
      <c r="C57" s="96"/>
      <c r="D57" s="97"/>
      <c r="E57" s="97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1:25" ht="15" customHeight="1" x14ac:dyDescent="0.5">
      <c r="A58" s="94"/>
      <c r="B58" s="95"/>
      <c r="C58" s="98"/>
      <c r="D58" s="99"/>
      <c r="E58" s="99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1:25" ht="15" customHeight="1" x14ac:dyDescent="0.5">
      <c r="A59" s="94"/>
      <c r="B59" s="95"/>
      <c r="C59" s="96"/>
      <c r="D59" s="97"/>
      <c r="E59" s="97"/>
      <c r="F59" s="94"/>
      <c r="G59" s="94"/>
      <c r="H59" s="94"/>
      <c r="I59" s="94"/>
      <c r="J59" s="94"/>
    </row>
  </sheetData>
  <mergeCells count="8">
    <mergeCell ref="W4:X4"/>
    <mergeCell ref="G24:M2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ยอด ม.4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2024-06-17T06:26:35Z</cp:lastPrinted>
  <dcterms:created xsi:type="dcterms:W3CDTF">2002-05-20T03:15:00Z</dcterms:created>
  <dcterms:modified xsi:type="dcterms:W3CDTF">2024-06-24T05:28:02Z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B8AE15B4BCD44B358B6CACEC55DBD4CE_12</vt:lpwstr>
  </property>
  <property fmtid="{D5CDD505-2E9C-101B-9397-08002B2CF9AE}" pid="3" name="KSOProductBuildVer">
    <vt:lpwstr>1054-12.2.0.16909</vt:lpwstr>
  </property>
</Properties>
</file>