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53009CB7-0447-DB40-8A82-AE79D2DA7954}" xr6:coauthVersionLast="47" xr6:coauthVersionMax="47" xr10:uidLastSave="{00000000-0000-0000-0000-000000000000}"/>
  <bookViews>
    <workbookView xWindow="0" yWindow="500" windowWidth="28800" windowHeight="15720" activeTab="14" xr2:uid="{00000000-000D-0000-FFFF-FFFF00000000}"/>
  </bookViews>
  <sheets>
    <sheet name="5-1" sheetId="31" r:id="rId1"/>
    <sheet name="5-2" sheetId="46" r:id="rId2"/>
    <sheet name="5-3" sheetId="47" r:id="rId3"/>
    <sheet name="5-4" sheetId="48" r:id="rId4"/>
    <sheet name="5-5" sheetId="49" r:id="rId5"/>
    <sheet name="5-6" sheetId="50" r:id="rId6"/>
    <sheet name="5-7" sheetId="51" r:id="rId7"/>
    <sheet name="5-8" sheetId="52" r:id="rId8"/>
    <sheet name="5-9" sheetId="53" r:id="rId9"/>
    <sheet name="5-10" sheetId="42" r:id="rId10"/>
    <sheet name="5-11" sheetId="43" r:id="rId11"/>
    <sheet name="5-12" sheetId="44" r:id="rId12"/>
    <sheet name="5-13" sheetId="55" r:id="rId13"/>
    <sheet name="5-14" sheetId="54" state="hidden" r:id="rId14"/>
    <sheet name="ยอด ม.5" sheetId="34" r:id="rId15"/>
  </sheets>
  <definedNames>
    <definedName name="_xlnm._FilterDatabase" localSheetId="0" hidden="1">'5-1'!$A$1:$AV$49</definedName>
    <definedName name="_xlnm._FilterDatabase" localSheetId="9" hidden="1">'5-10'!$A$1:$AK$48</definedName>
    <definedName name="_xlnm._FilterDatabase" localSheetId="10" hidden="1">'5-11'!$A$1:$AU$48</definedName>
    <definedName name="_xlnm._FilterDatabase" localSheetId="11" hidden="1">'5-12'!$A$1:$AU$44</definedName>
    <definedName name="_xlnm._FilterDatabase" localSheetId="12" hidden="1">'5-13'!$A$1:$AV$44</definedName>
    <definedName name="_xlnm._FilterDatabase" localSheetId="13" hidden="1">'5-14'!$A$1:$AF$57</definedName>
    <definedName name="_xlnm._FilterDatabase" localSheetId="1" hidden="1">'5-2'!$A$1:$AU$46</definedName>
    <definedName name="_xlnm._FilterDatabase" localSheetId="2" hidden="1">'5-3'!$A$1:$AU$38</definedName>
    <definedName name="_xlnm._FilterDatabase" localSheetId="3" hidden="1">'5-4'!$A$1:$AU$44</definedName>
    <definedName name="_xlnm._FilterDatabase" localSheetId="4" hidden="1">'5-5'!$A$1:$AU$48</definedName>
    <definedName name="_xlnm._FilterDatabase" localSheetId="5" hidden="1">'5-6'!$A$1:$AU$48</definedName>
    <definedName name="_xlnm._FilterDatabase" localSheetId="6" hidden="1">'5-7'!$A$1:$AR$48</definedName>
    <definedName name="_xlnm._FilterDatabase" localSheetId="7" hidden="1">'5-8'!$A$1:$AU$50</definedName>
    <definedName name="_xlnm._FilterDatabase" localSheetId="8" hidden="1">'5-9'!$A$1:$AU$50</definedName>
    <definedName name="_xlnm.Print_Area" localSheetId="0">'5-1'!$A$1:$X$49</definedName>
    <definedName name="_xlnm.Print_Area" localSheetId="9">'5-10'!$A$1:$X$48</definedName>
    <definedName name="_xlnm.Print_Area" localSheetId="10">'5-11'!$A$1:$Y$48</definedName>
    <definedName name="_xlnm.Print_Area" localSheetId="11">'5-12'!$A$1:$Y$44</definedName>
    <definedName name="_xlnm.Print_Area" localSheetId="12">'5-13'!$A$1:$Z$44</definedName>
    <definedName name="_xlnm.Print_Area" localSheetId="13">'5-14'!$A$1:$X$57</definedName>
    <definedName name="_xlnm.Print_Area" localSheetId="1">'5-2'!$A$1:$Y$46</definedName>
    <definedName name="_xlnm.Print_Area" localSheetId="2">'5-3'!$A$1:$Y$38</definedName>
    <definedName name="_xlnm.Print_Area" localSheetId="3">'5-4'!$A$1:$Y$44</definedName>
    <definedName name="_xlnm.Print_Area" localSheetId="4">'5-5'!$A$1:$Y$48</definedName>
    <definedName name="_xlnm.Print_Area" localSheetId="5">'5-6'!$A$1:$Y$48</definedName>
    <definedName name="_xlnm.Print_Area" localSheetId="6">'5-7'!$A$1:$Y$48</definedName>
    <definedName name="_xlnm.Print_Area" localSheetId="7">'5-8'!$A$1:$Y$50</definedName>
    <definedName name="_xlnm.Print_Area" localSheetId="8">'5-9'!$A$1:$Y$50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55" l="1"/>
  <c r="S1" i="55"/>
  <c r="E46" i="44"/>
  <c r="E54" i="43"/>
  <c r="E53" i="43"/>
  <c r="E52" i="43"/>
  <c r="E51" i="43"/>
  <c r="E50" i="43"/>
  <c r="X4" i="55"/>
  <c r="E50" i="55"/>
  <c r="E49" i="55"/>
  <c r="E48" i="55"/>
  <c r="E47" i="55"/>
  <c r="E46" i="55"/>
  <c r="H50" i="42"/>
  <c r="H53" i="42"/>
  <c r="H52" i="42"/>
  <c r="H51" i="42"/>
  <c r="O44" i="55"/>
  <c r="D28" i="34" s="1"/>
  <c r="I44" i="55"/>
  <c r="C28" i="34" s="1"/>
  <c r="E1" i="55"/>
  <c r="H54" i="42" l="1"/>
  <c r="E28" i="34"/>
  <c r="E44" i="55"/>
  <c r="E51" i="55"/>
  <c r="P2" i="54" l="1"/>
  <c r="P1" i="54"/>
  <c r="E52" i="52" l="1"/>
  <c r="O57" i="54"/>
  <c r="D30" i="34" s="1"/>
  <c r="E53" i="52"/>
  <c r="E54" i="52"/>
  <c r="E55" i="52"/>
  <c r="E56" i="52"/>
  <c r="E51" i="31"/>
  <c r="E52" i="31"/>
  <c r="E53" i="31"/>
  <c r="E54" i="31"/>
  <c r="E55" i="31"/>
  <c r="E56" i="31" l="1"/>
  <c r="E57" i="52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H48" i="43" l="1"/>
  <c r="C24" i="34" s="1"/>
  <c r="C44" i="34" s="1"/>
  <c r="E48" i="46"/>
  <c r="E49" i="46"/>
  <c r="E50" i="46"/>
  <c r="E51" i="46"/>
  <c r="E52" i="46"/>
  <c r="E53" i="46" l="1"/>
  <c r="H48" i="42"/>
  <c r="N48" i="43"/>
  <c r="D24" i="34" s="1"/>
  <c r="D44" i="34" s="1"/>
  <c r="C22" i="34" l="1"/>
  <c r="C43" i="34" s="1"/>
  <c r="E48" i="43"/>
  <c r="E1" i="54"/>
  <c r="R2" i="42" l="1"/>
  <c r="E54" i="42" l="1"/>
  <c r="E53" i="42"/>
  <c r="E52" i="42"/>
  <c r="E51" i="42"/>
  <c r="E50" i="42"/>
  <c r="E63" i="54" l="1"/>
  <c r="E62" i="54"/>
  <c r="E61" i="54"/>
  <c r="E60" i="54"/>
  <c r="E59" i="54"/>
  <c r="H57" i="54" l="1"/>
  <c r="C30" i="34" s="1"/>
  <c r="H44" i="44"/>
  <c r="E30" i="34" l="1"/>
  <c r="C46" i="34"/>
  <c r="C26" i="34"/>
  <c r="C45" i="34" s="1"/>
  <c r="D46" i="34" l="1"/>
  <c r="D57" i="54"/>
  <c r="E64" i="54"/>
  <c r="E46" i="34" l="1"/>
  <c r="D1" i="34"/>
  <c r="E1" i="46"/>
  <c r="E1" i="44"/>
  <c r="E1" i="43"/>
  <c r="E1" i="42"/>
  <c r="E1" i="53"/>
  <c r="E1" i="52"/>
  <c r="E1" i="51"/>
  <c r="E1" i="50"/>
  <c r="E1" i="49"/>
  <c r="E1" i="48"/>
  <c r="E1" i="47"/>
  <c r="W4" i="44"/>
  <c r="R2" i="44"/>
  <c r="R1" i="44"/>
  <c r="W4" i="43"/>
  <c r="Q2" i="43"/>
  <c r="Q1" i="43"/>
  <c r="W4" i="53"/>
  <c r="V4" i="42"/>
  <c r="R1" i="42"/>
  <c r="R2" i="53"/>
  <c r="R1" i="53"/>
  <c r="R2" i="52"/>
  <c r="R1" i="52"/>
  <c r="W4" i="52"/>
  <c r="W4" i="51"/>
  <c r="R2" i="51"/>
  <c r="R1" i="51"/>
  <c r="W4" i="50"/>
  <c r="R2" i="50"/>
  <c r="R1" i="50"/>
  <c r="R2" i="49"/>
  <c r="R1" i="49"/>
  <c r="W4" i="49"/>
  <c r="W4" i="48"/>
  <c r="R2" i="48"/>
  <c r="R1" i="48"/>
  <c r="W4" i="47"/>
  <c r="R2" i="47"/>
  <c r="R1" i="47"/>
  <c r="W4" i="46" l="1"/>
  <c r="R2" i="46"/>
  <c r="R1" i="46"/>
  <c r="V4" i="31"/>
  <c r="Q2" i="31"/>
  <c r="Q1" i="31"/>
  <c r="I49" i="31" l="1"/>
  <c r="C4" i="34" l="1"/>
  <c r="E50" i="44"/>
  <c r="E49" i="44"/>
  <c r="E48" i="44"/>
  <c r="E47" i="44"/>
  <c r="E56" i="53"/>
  <c r="E55" i="53"/>
  <c r="E54" i="53"/>
  <c r="E53" i="53"/>
  <c r="E52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H4" i="34" l="1"/>
  <c r="H6" i="34"/>
  <c r="H8" i="34"/>
  <c r="H10" i="34"/>
  <c r="H12" i="34"/>
  <c r="C34" i="34"/>
  <c r="E57" i="53"/>
  <c r="E51" i="44"/>
  <c r="E55" i="43"/>
  <c r="E55" i="42"/>
  <c r="E55" i="51"/>
  <c r="E55" i="50"/>
  <c r="E55" i="49"/>
  <c r="E51" i="48"/>
  <c r="E45" i="47"/>
  <c r="N44" i="44"/>
  <c r="D26" i="34" l="1"/>
  <c r="D45" i="34" s="1"/>
  <c r="E44" i="44"/>
  <c r="H14" i="34"/>
  <c r="M48" i="42"/>
  <c r="O50" i="53"/>
  <c r="D20" i="34" s="1"/>
  <c r="D42" i="34" s="1"/>
  <c r="I50" i="53"/>
  <c r="C20" i="34" s="1"/>
  <c r="C42" i="34" s="1"/>
  <c r="O50" i="52"/>
  <c r="D18" i="34" s="1"/>
  <c r="D41" i="34" s="1"/>
  <c r="I50" i="52"/>
  <c r="O48" i="51"/>
  <c r="D16" i="34" s="1"/>
  <c r="D40" i="34" s="1"/>
  <c r="I48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O44" i="48"/>
  <c r="D10" i="34" s="1"/>
  <c r="D37" i="34" s="1"/>
  <c r="I44" i="48"/>
  <c r="C10" i="34" s="1"/>
  <c r="C37" i="34" s="1"/>
  <c r="O38" i="47"/>
  <c r="D8" i="34" s="1"/>
  <c r="D36" i="34" s="1"/>
  <c r="I38" i="47"/>
  <c r="C8" i="34" s="1"/>
  <c r="C36" i="34" s="1"/>
  <c r="O46" i="46"/>
  <c r="D6" i="34" s="1"/>
  <c r="D35" i="34" s="1"/>
  <c r="I46" i="46"/>
  <c r="O49" i="31"/>
  <c r="C18" i="34" l="1"/>
  <c r="C41" i="34" s="1"/>
  <c r="D22" i="34"/>
  <c r="D43" i="34" s="1"/>
  <c r="E48" i="42"/>
  <c r="E46" i="46"/>
  <c r="D4" i="34"/>
  <c r="E49" i="31"/>
  <c r="E8" i="34"/>
  <c r="E36" i="34" s="1"/>
  <c r="E44" i="48"/>
  <c r="C6" i="34"/>
  <c r="E50" i="53"/>
  <c r="E38" i="47"/>
  <c r="E48" i="49"/>
  <c r="E48" i="51"/>
  <c r="E50" i="52"/>
  <c r="E48" i="50"/>
  <c r="C12" i="34"/>
  <c r="C38" i="34" s="1"/>
  <c r="E24" i="34"/>
  <c r="E44" i="34" s="1"/>
  <c r="E20" i="34"/>
  <c r="E42" i="34" s="1"/>
  <c r="E18" i="34"/>
  <c r="E41" i="34" s="1"/>
  <c r="C35" i="34" l="1"/>
  <c r="C32" i="34"/>
  <c r="C47" i="34" s="1"/>
  <c r="D34" i="34"/>
  <c r="D32" i="34"/>
  <c r="D47" i="34" s="1"/>
  <c r="E22" i="34"/>
  <c r="E43" i="34" s="1"/>
  <c r="E16" i="34"/>
  <c r="E40" i="34" s="1"/>
  <c r="E26" i="34"/>
  <c r="E45" i="34" s="1"/>
  <c r="E6" i="34"/>
  <c r="E35" i="34" s="1"/>
  <c r="E12" i="34"/>
  <c r="E38" i="34" s="1"/>
  <c r="E10" i="34"/>
  <c r="E37" i="34" s="1"/>
  <c r="E4" i="34" l="1"/>
  <c r="E14" i="34"/>
  <c r="E39" i="34" s="1"/>
  <c r="E34" i="34" l="1"/>
  <c r="E32" i="34"/>
  <c r="E47" i="34" s="1"/>
</calcChain>
</file>

<file path=xl/sharedStrings.xml><?xml version="1.0" encoding="utf-8"?>
<sst xmlns="http://schemas.openxmlformats.org/spreadsheetml/2006/main" count="2525" uniqueCount="1027">
  <si>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</si>
  <si>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</si>
  <si>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</si>
  <si>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</si>
  <si>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</si>
  <si>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</si>
  <si>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</si>
  <si>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</si>
  <si>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</si>
  <si>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</si>
  <si>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</si>
  <si>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</si>
  <si>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</si>
  <si>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</si>
  <si>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</si>
  <si>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</si>
  <si>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</si>
  <si>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</si>
  <si>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</si>
  <si>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</si>
  <si>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</si>
  <si>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</si>
  <si>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</si>
  <si>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</si>
  <si>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</si>
  <si>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</si>
  <si>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</si>
  <si>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</si>
  <si>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</si>
  <si>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</si>
  <si>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</si>
  <si>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</si>
  <si>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</si>
  <si>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</si>
  <si>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</si>
  <si>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</si>
  <si>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</si>
  <si>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</si>
  <si>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ม.5/11</t>
  </si>
  <si>
    <t>ม.5/12</t>
  </si>
  <si>
    <t>GIFTED</t>
  </si>
  <si>
    <t>กลุ่มภาษา</t>
  </si>
  <si>
    <t>นายบัญชา  เกษม</t>
  </si>
  <si>
    <t>นางสินีนาถ  งามสง่า</t>
  </si>
  <si>
    <t>หัวหน้าระดับ</t>
  </si>
  <si>
    <t>นายพิทักสันต์  ลิ่มวงษ์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</si>
  <si>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</si>
  <si>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</si>
  <si>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</si>
  <si>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</si>
  <si>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 </t>
  </si>
  <si>
    <t>ม.5/13</t>
  </si>
  <si>
    <t xml:space="preserve">จำนวนนักเรียนชั้น ม.5    </t>
  </si>
  <si>
    <t>นางสาวอัจราพรรณ  ล้วนมณี</t>
  </si>
  <si>
    <t>นางสาวภัทรมน  อินไหม</t>
  </si>
  <si>
    <t>นางสาวทวีพร  ศักดิ์ศรีวิธุราช</t>
  </si>
  <si>
    <t>นางสาวศรินธร  มีเพียร</t>
  </si>
  <si>
    <t>นางสาวปนัดดา  สกุลไทย</t>
  </si>
  <si>
    <t xml:space="preserve">    โรงเรียนสุราษฎร์ธานี</t>
  </si>
  <si>
    <t xml:space="preserve">      ชั้นมัธยมศึกษาปีที่ 5/1    </t>
  </si>
  <si>
    <t xml:space="preserve">      ชั้นมัธยมศึกษาปีที่ 5/2    </t>
  </si>
  <si>
    <t xml:space="preserve">      ชั้นมัธยมศึกษาปีที่ 5/3   </t>
  </si>
  <si>
    <t xml:space="preserve">      ชั้นมัธยมศึกษาปีที่ 5/4   </t>
  </si>
  <si>
    <t xml:space="preserve">      ชั้นมัธยมศึกษาปีที่ 5/5   </t>
  </si>
  <si>
    <t xml:space="preserve">      ชั้นมัธยมศึกษาปีที่ 5/6  </t>
  </si>
  <si>
    <t xml:space="preserve">      ชั้นมัธยมศึกษาปีที่ 5/7  </t>
  </si>
  <si>
    <t xml:space="preserve">      ชั้นมัธยมศึกษาปีที่ 5/8    </t>
  </si>
  <si>
    <t xml:space="preserve">      ชั้นมัธยมศึกษาปีที่ 5/9  </t>
  </si>
  <si>
    <t xml:space="preserve">      ชั้นมัธยมศึกษาปีที่ 5/10  </t>
  </si>
  <si>
    <t xml:space="preserve">      ชั้นมัธยมศึกษาปีที่ 5/11  </t>
  </si>
  <si>
    <t xml:space="preserve">      ชั้นมัธยมศึกษาปีที่ 5/12    </t>
  </si>
  <si>
    <t xml:space="preserve">                    โรงเรียนสุราษฎร์ธานี</t>
  </si>
  <si>
    <t xml:space="preserve">                         (SURATTHANI  SCHOOL)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</si>
  <si>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</si>
  <si>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</si>
  <si>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แผนการเรียนศิลป์-คำนวณ</t>
  </si>
  <si>
    <t>โครงการส่งเสริมความสามารถพิเศษด้านภาษา / (Gifted)</t>
  </si>
  <si>
    <t>รองหัวหน้าระดับฝ่ายกิจการฯ</t>
  </si>
  <si>
    <t>โครงการส่งเสริมความสามารถด้านศิลปศาสตร์</t>
  </si>
  <si>
    <t>พักการเรียน</t>
  </si>
  <si>
    <t>นายเสฎฐวุฒิ  เพ็งเจริญ</t>
  </si>
  <si>
    <t>นายนิพนธ์  ติลกโชติพงศ์</t>
  </si>
  <si>
    <t>นางอุไร  เฟื่องฟู</t>
  </si>
  <si>
    <t>โครงการส่งเสริมผู้มีความสามารถพิเศษด้านคณิตศาสตร์และภาษา</t>
  </si>
  <si>
    <t>ช</t>
  </si>
  <si>
    <t>ญ</t>
  </si>
  <si>
    <t>ธมลวรรณ</t>
  </si>
  <si>
    <t>กัลยกร</t>
  </si>
  <si>
    <t>แผนการเรียนศิลป์-ภาษา (ภาษาจีน)</t>
  </si>
  <si>
    <t>นางสาวพชรภัทร  คงเทพ</t>
  </si>
  <si>
    <t>นายทวิพงศ์ ศรีสุวรรณ</t>
  </si>
  <si>
    <t>ขอเปลี่ยนวิชาเอก  จากญี่ปุ่น เป็น จีน</t>
  </si>
  <si>
    <t>***นักเรียนแลกเปลี่ยน</t>
  </si>
  <si>
    <t>***นักเรียนพักการเรียน</t>
  </si>
  <si>
    <t xml:space="preserve">         นักเรียนพักการเรียน / นักเรียนแลกเปลี่ยน</t>
  </si>
  <si>
    <t>คณิต</t>
  </si>
  <si>
    <t>ศิวัช</t>
  </si>
  <si>
    <t>ชยพล</t>
  </si>
  <si>
    <t>พัฒน์ชนะ</t>
  </si>
  <si>
    <t>ณภัทร</t>
  </si>
  <si>
    <t>ธนวินท์</t>
  </si>
  <si>
    <t>อังกฤษ</t>
  </si>
  <si>
    <t>ไทย</t>
  </si>
  <si>
    <t>ณัฐนันท์</t>
  </si>
  <si>
    <t>ธนัญญา</t>
  </si>
  <si>
    <t>ญาณิศา</t>
  </si>
  <si>
    <t>นันท์นภัส</t>
  </si>
  <si>
    <t>รินรดา</t>
  </si>
  <si>
    <t>ธนภัทร</t>
  </si>
  <si>
    <t>ศุภณัฐ</t>
  </si>
  <si>
    <t>รัชชานนท์</t>
  </si>
  <si>
    <t>ปภังกร</t>
  </si>
  <si>
    <t>ธัญชนก</t>
  </si>
  <si>
    <t>ณัฐณิชา</t>
  </si>
  <si>
    <t>สุทธิรักษ์</t>
  </si>
  <si>
    <t>สังข์เพชร</t>
  </si>
  <si>
    <t>ธนาพล</t>
  </si>
  <si>
    <t>นาคทอง</t>
  </si>
  <si>
    <t>ชูสุวรรณ</t>
  </si>
  <si>
    <t>ใจเปี่ยม</t>
  </si>
  <si>
    <t>สิริกร</t>
  </si>
  <si>
    <t>สิรวิชญ์</t>
  </si>
  <si>
    <t>ภัทรพล</t>
  </si>
  <si>
    <t>พิชญ์สินี</t>
  </si>
  <si>
    <t>ศรีสวัสดิ์</t>
  </si>
  <si>
    <t>เชิดชูชน</t>
  </si>
  <si>
    <t>วชิรวิทย์</t>
  </si>
  <si>
    <t>ธิดารัตน์</t>
  </si>
  <si>
    <t>ฐิติชญา</t>
  </si>
  <si>
    <t>จงจิตต์</t>
  </si>
  <si>
    <t>อินทรักษ์</t>
  </si>
  <si>
    <t>พลภักดี</t>
  </si>
  <si>
    <t>เปมิกา</t>
  </si>
  <si>
    <t>วรากร</t>
  </si>
  <si>
    <t>ข่ายม่าน</t>
  </si>
  <si>
    <t>ปานเขียว</t>
  </si>
  <si>
    <t>รัชพล</t>
  </si>
  <si>
    <t>อภิชญา</t>
  </si>
  <si>
    <t>บุญวัฒน์หิรัญกุล</t>
  </si>
  <si>
    <t>ศรีพัฒน์</t>
  </si>
  <si>
    <t>จิรภัทร</t>
  </si>
  <si>
    <t>กิตติศักดิ์</t>
  </si>
  <si>
    <t>มณีรัตน์</t>
  </si>
  <si>
    <t>ชุติกาญจน์</t>
  </si>
  <si>
    <t>ปกิตตา</t>
  </si>
  <si>
    <t>แก้วจันทร์แก้ว</t>
  </si>
  <si>
    <t>คงเจริญ</t>
  </si>
  <si>
    <t>ณัฐชนน</t>
  </si>
  <si>
    <t>นนทพัทธ์</t>
  </si>
  <si>
    <t>ฐปนรรฆ์</t>
  </si>
  <si>
    <t>บัวทอง</t>
  </si>
  <si>
    <t>กิตตินันท์</t>
  </si>
  <si>
    <t>ไชยสิทธิ์</t>
  </si>
  <si>
    <t>ฐิติวรดา</t>
  </si>
  <si>
    <t>บุญแทน</t>
  </si>
  <si>
    <t>พัทธนันท์</t>
  </si>
  <si>
    <t>ชูศรี</t>
  </si>
  <si>
    <t>ชยกร</t>
  </si>
  <si>
    <t>ภัทรพงศ์</t>
  </si>
  <si>
    <t>พาขวัญ</t>
  </si>
  <si>
    <t>ชนากานต์</t>
  </si>
  <si>
    <t>ปภาดา</t>
  </si>
  <si>
    <t>ปิยธิดา</t>
  </si>
  <si>
    <t>ฝรั่งเศส</t>
  </si>
  <si>
    <t>ญี่ปุ่น</t>
  </si>
  <si>
    <t>พิรชัช</t>
  </si>
  <si>
    <t>จีน</t>
  </si>
  <si>
    <t>บุญชัย</t>
  </si>
  <si>
    <t>โชติสิงห์</t>
  </si>
  <si>
    <t>กุมภคาม</t>
  </si>
  <si>
    <t>ณัฐนรี</t>
  </si>
  <si>
    <t>ภัทรวดี</t>
  </si>
  <si>
    <t>โชติกา</t>
  </si>
  <si>
    <t>ณัฏฐณิชา</t>
  </si>
  <si>
    <t>เพ็ชรหับ</t>
  </si>
  <si>
    <t>ปพิชญา</t>
  </si>
  <si>
    <t>อริยะ</t>
  </si>
  <si>
    <t>กชพร</t>
  </si>
  <si>
    <t>พิมพิศา</t>
  </si>
  <si>
    <t>หอมจันทร์</t>
  </si>
  <si>
    <t>ณัฐพล</t>
  </si>
  <si>
    <t>ณฐกร</t>
  </si>
  <si>
    <t>กฤติน</t>
  </si>
  <si>
    <t>เดชมณี</t>
  </si>
  <si>
    <t>ประชุมรัตน์</t>
  </si>
  <si>
    <t>พิชญา</t>
  </si>
  <si>
    <t>ธีรพล</t>
  </si>
  <si>
    <t>ณัฐชยา</t>
  </si>
  <si>
    <t>เสนยิ้ม</t>
  </si>
  <si>
    <t>อินทวิเศษ</t>
  </si>
  <si>
    <t>สรรพขาว</t>
  </si>
  <si>
    <t>กลุ่มภาษา/แผนการเรียน</t>
  </si>
  <si>
    <t>ม.5/14</t>
  </si>
  <si>
    <t>ทัพพุน</t>
  </si>
  <si>
    <t>ศรัณยพงศ์</t>
  </si>
  <si>
    <t>หิรัญจันทร์</t>
  </si>
  <si>
    <t>เเก้วบำรุง</t>
  </si>
  <si>
    <t>ศุภวิชญ์ บุญรักษ์</t>
  </si>
  <si>
    <t>สุทธินุ่น</t>
  </si>
  <si>
    <t>ขวัญพัฒน์</t>
  </si>
  <si>
    <t>เลาหวัสยษฏิ์</t>
  </si>
  <si>
    <t>ชญาณ์ภัทร์</t>
  </si>
  <si>
    <t>แก้วกิ้ม</t>
  </si>
  <si>
    <t>กิติพัฒน์</t>
  </si>
  <si>
    <t>ทิวแพ</t>
  </si>
  <si>
    <t>พงศภัค</t>
  </si>
  <si>
    <t>หลิมกุล</t>
  </si>
  <si>
    <t>มงคล</t>
  </si>
  <si>
    <t>เกิดอุดม</t>
  </si>
  <si>
    <t>สุวชัช</t>
  </si>
  <si>
    <t>จันทร์สุขศรี</t>
  </si>
  <si>
    <t>ขวัญกมล</t>
  </si>
  <si>
    <t>แต้มจันทร์</t>
  </si>
  <si>
    <t>วงษ์ทอง</t>
  </si>
  <si>
    <t>มิ่งโกมุท</t>
  </si>
  <si>
    <t>เอ้งเหมาะ</t>
  </si>
  <si>
    <t>ศิวภรณ์</t>
  </si>
  <si>
    <t>คงคาชัย</t>
  </si>
  <si>
    <t>ฉัตรชดา</t>
  </si>
  <si>
    <t>เพ็ชรคง</t>
  </si>
  <si>
    <t xml:space="preserve">ปุณยาพร </t>
  </si>
  <si>
    <t>ช่วยทอง</t>
  </si>
  <si>
    <t>ศุภาพิชญ์</t>
  </si>
  <si>
    <t>อนุสรณ์</t>
  </si>
  <si>
    <t>เขมจิรา</t>
  </si>
  <si>
    <t>อัมพุกานน</t>
  </si>
  <si>
    <t>นภัสกร</t>
  </si>
  <si>
    <t>อินทร์จันทร์</t>
  </si>
  <si>
    <t>บุญคง</t>
  </si>
  <si>
    <t>ภัทราพร</t>
  </si>
  <si>
    <t>ลิ่มจารุถาวร</t>
  </si>
  <si>
    <t>กมลภัทร</t>
  </si>
  <si>
    <t>เดชอรุณ</t>
  </si>
  <si>
    <t>ณัฐนริน</t>
  </si>
  <si>
    <t>สรวงศิริ</t>
  </si>
  <si>
    <t>แพรวา</t>
  </si>
  <si>
    <t>ศรีสุข</t>
  </si>
  <si>
    <t>รสิตา</t>
  </si>
  <si>
    <t>กังหันทิพย์</t>
  </si>
  <si>
    <t>วรัญญา</t>
  </si>
  <si>
    <t>ตู้บรรเทิง</t>
  </si>
  <si>
    <t>กิตติกุล</t>
  </si>
  <si>
    <t>คงเพ็ชร</t>
  </si>
  <si>
    <t>ณัฏฐนารีย์</t>
  </si>
  <si>
    <t>พิมพ์นภัส</t>
  </si>
  <si>
    <t>เส็งเอี่ยม</t>
  </si>
  <si>
    <t>อริญชยาต์</t>
  </si>
  <si>
    <t>สาระคง</t>
  </si>
  <si>
    <t>วรวลัญช์</t>
  </si>
  <si>
    <t>ปานเพชร</t>
  </si>
  <si>
    <t>มานะพัฒนพงศ์</t>
  </si>
  <si>
    <t>สมสกุล</t>
  </si>
  <si>
    <t>โอวรารินท์</t>
  </si>
  <si>
    <t>พิชญุตม์</t>
  </si>
  <si>
    <t>อยู่แสง</t>
  </si>
  <si>
    <t>ภูมินันท์</t>
  </si>
  <si>
    <t>บัวชุม</t>
  </si>
  <si>
    <t>ธรรศย์</t>
  </si>
  <si>
    <t>พงศ์พิพัฒนา</t>
  </si>
  <si>
    <t>ธัญวรัตม์</t>
  </si>
  <si>
    <t>รุ่งสวัสดิ์</t>
  </si>
  <si>
    <t>ธีรดนย์</t>
  </si>
  <si>
    <t>โกละกะ</t>
  </si>
  <si>
    <t>ศุภวิชชญ์</t>
  </si>
  <si>
    <t>รัตนราช</t>
  </si>
  <si>
    <t>ทยากร</t>
  </si>
  <si>
    <t>แก้วรุ่งฟ้า</t>
  </si>
  <si>
    <t>พศวีร์</t>
  </si>
  <si>
    <t>ภัทร์นรินท์</t>
  </si>
  <si>
    <t>ซุ่นสกุล</t>
  </si>
  <si>
    <t>อนุสนธิ์อดิสัย</t>
  </si>
  <si>
    <t>เจริญรักษ์</t>
  </si>
  <si>
    <t>มติธรรม</t>
  </si>
  <si>
    <t>ธรรศพล</t>
  </si>
  <si>
    <t>ลิ่วรุ่งโรจน์</t>
  </si>
  <si>
    <t>ปัณณ์พัฒน์</t>
  </si>
  <si>
    <t>ไตรรัตน์</t>
  </si>
  <si>
    <t>ธนทัต</t>
  </si>
  <si>
    <t>จิตเมตไตร</t>
  </si>
  <si>
    <t>สังหอ</t>
  </si>
  <si>
    <t>ธารัณดา</t>
  </si>
  <si>
    <t>เพชรศรี</t>
  </si>
  <si>
    <t>นูรุลฮูดา</t>
  </si>
  <si>
    <t>หวันจิ</t>
  </si>
  <si>
    <t>สาลิณี</t>
  </si>
  <si>
    <t>รัตนไพบูลย์</t>
  </si>
  <si>
    <t>ณัฏฐา</t>
  </si>
  <si>
    <t>ชูวารี</t>
  </si>
  <si>
    <t>ปิยนุช</t>
  </si>
  <si>
    <t>ลิ้มสุขสมบูรณ์</t>
  </si>
  <si>
    <t>สรณ์สิริ</t>
  </si>
  <si>
    <t>ธัญญธร</t>
  </si>
  <si>
    <t>อินทสโร</t>
  </si>
  <si>
    <t>ศิตา</t>
  </si>
  <si>
    <t>สอนสง</t>
  </si>
  <si>
    <t>ธรรมณรงค์</t>
  </si>
  <si>
    <t>อินทร์นอก</t>
  </si>
  <si>
    <t>วรัชยา</t>
  </si>
  <si>
    <t>รองรัตน์</t>
  </si>
  <si>
    <t>สุทัตตา</t>
  </si>
  <si>
    <t>ชำนาญนา</t>
  </si>
  <si>
    <t>อนุลดา</t>
  </si>
  <si>
    <t>จูสวย</t>
  </si>
  <si>
    <t>ธิติญรัตน์</t>
  </si>
  <si>
    <t>เกิดก่อ</t>
  </si>
  <si>
    <t>ปุณณิฐฐา</t>
  </si>
  <si>
    <t>ธัญญาภัทธ์</t>
  </si>
  <si>
    <t>เรืองเกิด</t>
  </si>
  <si>
    <t>เขมะพันธุ์มนัส</t>
  </si>
  <si>
    <t>สุธินี</t>
  </si>
  <si>
    <t>ไพเมือง</t>
  </si>
  <si>
    <t>ภูธเนศ</t>
  </si>
  <si>
    <t>ชวดบัว</t>
  </si>
  <si>
    <t>ยศพนธ์</t>
  </si>
  <si>
    <t>ลูกรักษ์</t>
  </si>
  <si>
    <t>รักษ์ภูมิ</t>
  </si>
  <si>
    <t>ภูตะมี</t>
  </si>
  <si>
    <t>กันต์ธีร์</t>
  </si>
  <si>
    <t>ธรรมนิยม</t>
  </si>
  <si>
    <t>ภูริวิชญ์</t>
  </si>
  <si>
    <t>จุลานุพันธ์</t>
  </si>
  <si>
    <t>ไวทย์</t>
  </si>
  <si>
    <t>ตั่นเผ่าพงษ์</t>
  </si>
  <si>
    <t>ปฐมพงศ์</t>
  </si>
  <si>
    <t>สร้อยหอม</t>
  </si>
  <si>
    <t>อรุชริญชย์</t>
  </si>
  <si>
    <t>ณ พัทลุง</t>
  </si>
  <si>
    <t>ปัณณทัต</t>
  </si>
  <si>
    <t>นาคขวัญ</t>
  </si>
  <si>
    <t>ภูวเดช</t>
  </si>
  <si>
    <t>สัมพันธ์</t>
  </si>
  <si>
    <t>ศรีเเก้ว</t>
  </si>
  <si>
    <t>พศวัต</t>
  </si>
  <si>
    <t>ลิ้มพัฒนสิริ</t>
  </si>
  <si>
    <t>บัวพรหม</t>
  </si>
  <si>
    <t>กษิรา</t>
  </si>
  <si>
    <t>ลาขุมเหล็ก</t>
  </si>
  <si>
    <t>พรชนก</t>
  </si>
  <si>
    <t>วิมลพันธุ์</t>
  </si>
  <si>
    <t>พิชฌญา</t>
  </si>
  <si>
    <t>กำลังเกื้อ</t>
  </si>
  <si>
    <t>ศริยา</t>
  </si>
  <si>
    <t>เพชรเรียง</t>
  </si>
  <si>
    <t>กานต์พิชชา</t>
  </si>
  <si>
    <t>ธรรมทีปกุล</t>
  </si>
  <si>
    <t>บัณฑิตา</t>
  </si>
  <si>
    <t>ศุภศิลป์</t>
  </si>
  <si>
    <t>ปวิชญา</t>
  </si>
  <si>
    <t>เข็มทอง</t>
  </si>
  <si>
    <t>กุฎากัลย์</t>
  </si>
  <si>
    <t>ณัชชา</t>
  </si>
  <si>
    <t>บุญจันทร์</t>
  </si>
  <si>
    <t>ปนัสญา</t>
  </si>
  <si>
    <t>คงวิจิตร</t>
  </si>
  <si>
    <t>ภัณฑิลา</t>
  </si>
  <si>
    <t>นิลพงศ์</t>
  </si>
  <si>
    <t>อัญมณี</t>
  </si>
  <si>
    <t>ม่วงมี</t>
  </si>
  <si>
    <t>กชกร</t>
  </si>
  <si>
    <t>วิเชียรวงศ์</t>
  </si>
  <si>
    <t>กุลนันท์</t>
  </si>
  <si>
    <t>หัทยา</t>
  </si>
  <si>
    <t>อรอินทุ์</t>
  </si>
  <si>
    <t>คงเพชร</t>
  </si>
  <si>
    <t>มนัสวิน</t>
  </si>
  <si>
    <t>วงศ์คช</t>
  </si>
  <si>
    <t>ตั้งฐานานุศักดิ์</t>
  </si>
  <si>
    <t>ธนกฤต</t>
  </si>
  <si>
    <t>ภูมิสุข</t>
  </si>
  <si>
    <t>ธัชนันท์</t>
  </si>
  <si>
    <t>ค้วนเเอ่ม</t>
  </si>
  <si>
    <t>ศุภัชพงศ์</t>
  </si>
  <si>
    <t>พัฒนประดิษฐ์</t>
  </si>
  <si>
    <t>กรายแก้ว</t>
  </si>
  <si>
    <t>หิรัญกฤษฎิ์</t>
  </si>
  <si>
    <t>ทิพย์รัตน์</t>
  </si>
  <si>
    <t>ประชา</t>
  </si>
  <si>
    <t>ธรรมภัทรกุล</t>
  </si>
  <si>
    <t>ปัณณธร</t>
  </si>
  <si>
    <t>เเย้มสกุล</t>
  </si>
  <si>
    <t>นัธทวัฒน์</t>
  </si>
  <si>
    <t>พูลสวัสดิ์</t>
  </si>
  <si>
    <t>ภูอรุณ</t>
  </si>
  <si>
    <t>ธีร์ปพน</t>
  </si>
  <si>
    <t>ทองสม</t>
  </si>
  <si>
    <t>รัชกฤต</t>
  </si>
  <si>
    <t>จินตรานันท์</t>
  </si>
  <si>
    <t>อิศรานุวัฒน์</t>
  </si>
  <si>
    <t>มูณีเอียด</t>
  </si>
  <si>
    <t>กาญจนวัฒน์</t>
  </si>
  <si>
    <t>ขนาบแก้ว</t>
  </si>
  <si>
    <t>วิภู</t>
  </si>
  <si>
    <t>สุขกลั่น</t>
  </si>
  <si>
    <t>มลมาลา</t>
  </si>
  <si>
    <t>ถาวรวงษ์</t>
  </si>
  <si>
    <t>นภัสชล</t>
  </si>
  <si>
    <t>สุขเจริญ</t>
  </si>
  <si>
    <t>ณลินีย์</t>
  </si>
  <si>
    <t>กาญจนเนตยานนท์</t>
  </si>
  <si>
    <t>สุดจิตร</t>
  </si>
  <si>
    <t>จิณณพัต</t>
  </si>
  <si>
    <t>เทือกสุบรรณ</t>
  </si>
  <si>
    <t>พัลลภา</t>
  </si>
  <si>
    <t>ด่านวิริยะกุล</t>
  </si>
  <si>
    <t>ภคพร</t>
  </si>
  <si>
    <t>สมมุ่ง</t>
  </si>
  <si>
    <t>ทักษอร</t>
  </si>
  <si>
    <t>คงศรีรัตน์</t>
  </si>
  <si>
    <t>สิพรหมพร</t>
  </si>
  <si>
    <t>ด้วงนุ่ม</t>
  </si>
  <si>
    <t>ดำเพ็ง</t>
  </si>
  <si>
    <t>ธิดาพร</t>
  </si>
  <si>
    <t>แก่นสาร</t>
  </si>
  <si>
    <t>พรหมเจริญ</t>
  </si>
  <si>
    <t>ธมนพัชร์</t>
  </si>
  <si>
    <t>แดงสุภา</t>
  </si>
  <si>
    <t>เถียรวิชิต</t>
  </si>
  <si>
    <t>ปภาวรินท์</t>
  </si>
  <si>
    <t>จิรัฐรวีกุล</t>
  </si>
  <si>
    <t>รักษ์สาคร</t>
  </si>
  <si>
    <t>เหมรัชต์</t>
  </si>
  <si>
    <t>เอกพจน์</t>
  </si>
  <si>
    <t>กิตติชัย</t>
  </si>
  <si>
    <t>ไทยดำ</t>
  </si>
  <si>
    <t>โม่สี</t>
  </si>
  <si>
    <t>รัฐศาสตร์</t>
  </si>
  <si>
    <t>อินทสุวรรณ</t>
  </si>
  <si>
    <t>สุรศักดิ์</t>
  </si>
  <si>
    <t>เสือสวี</t>
  </si>
  <si>
    <t>ดุลยวัต</t>
  </si>
  <si>
    <t>ทองชนะ</t>
  </si>
  <si>
    <t>พุฒิพงศ์</t>
  </si>
  <si>
    <t>ธีรเดชไชยนันท์</t>
  </si>
  <si>
    <t>ภวิทย์</t>
  </si>
  <si>
    <t>เกษตรานันท์</t>
  </si>
  <si>
    <t>พัฒนเชษฐ์</t>
  </si>
  <si>
    <t>แก้วชะฎา</t>
  </si>
  <si>
    <t>ภูวกร</t>
  </si>
  <si>
    <t>คณพศ</t>
  </si>
  <si>
    <t>จันทร์ดำ</t>
  </si>
  <si>
    <t>นฐพงษ์</t>
  </si>
  <si>
    <t>บุญนาค</t>
  </si>
  <si>
    <t>เครือเเต้</t>
  </si>
  <si>
    <t>ภคิน</t>
  </si>
  <si>
    <t>บำรุงรัตน์</t>
  </si>
  <si>
    <t>ฐิติกร</t>
  </si>
  <si>
    <t>ทิมเกตุ</t>
  </si>
  <si>
    <t>เจริญชนม์</t>
  </si>
  <si>
    <t>รัตนพาหุ</t>
  </si>
  <si>
    <t>ปภาวิชญ์</t>
  </si>
  <si>
    <t>รักชาติ</t>
  </si>
  <si>
    <t>ชญานิษฐ์</t>
  </si>
  <si>
    <t>ขำปราง</t>
  </si>
  <si>
    <t xml:space="preserve">พรนัช​ชา​ </t>
  </si>
  <si>
    <t>สุจีร​พันธ์​</t>
  </si>
  <si>
    <t>ภัทร์นฤน</t>
  </si>
  <si>
    <t>วงศ์เจริญ</t>
  </si>
  <si>
    <t>สุวิสาข์</t>
  </si>
  <si>
    <t>ชูจันทร์</t>
  </si>
  <si>
    <t>ธนพร</t>
  </si>
  <si>
    <t>ธนะภาชน์</t>
  </si>
  <si>
    <t>มีแก้ว</t>
  </si>
  <si>
    <t xml:space="preserve">ธัญพิชชา </t>
  </si>
  <si>
    <t>ธัญมน</t>
  </si>
  <si>
    <t>สุเวช</t>
  </si>
  <si>
    <t>วิชญาดา</t>
  </si>
  <si>
    <t>ระวังวงศ์</t>
  </si>
  <si>
    <t>กรกนก</t>
  </si>
  <si>
    <t>แดงกัน</t>
  </si>
  <si>
    <t>บัวแก้ว</t>
  </si>
  <si>
    <t>เพชรนรี</t>
  </si>
  <si>
    <t>เพิ่มพูล</t>
  </si>
  <si>
    <t>ทองสง่า</t>
  </si>
  <si>
    <t>อัญชิษา</t>
  </si>
  <si>
    <t>ขุนพรหม</t>
  </si>
  <si>
    <t>ณัฐกมล</t>
  </si>
  <si>
    <t>ยามาชิตะ</t>
  </si>
  <si>
    <t>มีเพียร</t>
  </si>
  <si>
    <t>ศรีประเทศ</t>
  </si>
  <si>
    <t>อรพรรณ</t>
  </si>
  <si>
    <t>จันทะสอน</t>
  </si>
  <si>
    <t>อลิศา</t>
  </si>
  <si>
    <t>เรืองศรี</t>
  </si>
  <si>
    <t>อสมาภรณ์</t>
  </si>
  <si>
    <t>ธีทัต</t>
  </si>
  <si>
    <t>ไพบูลย์</t>
  </si>
  <si>
    <t>บุญทิพย์</t>
  </si>
  <si>
    <t>กิตติกวิน</t>
  </si>
  <si>
    <t>เรืองสุวรรณ</t>
  </si>
  <si>
    <t>วงศ์สินธน</t>
  </si>
  <si>
    <t>กฤษตินนท์</t>
  </si>
  <si>
    <t>พันธ์วงค์</t>
  </si>
  <si>
    <t>มาร์วิน</t>
  </si>
  <si>
    <t>รสจันทร์</t>
  </si>
  <si>
    <t>ธีรวัชร</t>
  </si>
  <si>
    <t>บุญศรี</t>
  </si>
  <si>
    <t>เขมทัต</t>
  </si>
  <si>
    <t>เนียมขำ</t>
  </si>
  <si>
    <t>สุทธิพงศ์</t>
  </si>
  <si>
    <t>บ้านเกาะใต้</t>
  </si>
  <si>
    <t>ชญานนท์</t>
  </si>
  <si>
    <t>สุวรรณพัฒน์</t>
  </si>
  <si>
    <t>นันทิพัฒน์</t>
  </si>
  <si>
    <t>แข็งแรง</t>
  </si>
  <si>
    <t>ติณณ์</t>
  </si>
  <si>
    <t>พิทักษ์เจริญ</t>
  </si>
  <si>
    <t>ทองปลูก</t>
  </si>
  <si>
    <t>กฤติเดช</t>
  </si>
  <si>
    <t>วิทิพย์รอด</t>
  </si>
  <si>
    <t>ชนวีร์</t>
  </si>
  <si>
    <t>เพ็งศรี</t>
  </si>
  <si>
    <t>ชยพัทธ์</t>
  </si>
  <si>
    <t>พรหมสถิตย์</t>
  </si>
  <si>
    <t>43801</t>
  </si>
  <si>
    <t>ณัฐกรณ์</t>
  </si>
  <si>
    <t>เล่าซี่</t>
  </si>
  <si>
    <t>วิรากานต์</t>
  </si>
  <si>
    <t>ตุกัง</t>
  </si>
  <si>
    <t>คงขันธ์</t>
  </si>
  <si>
    <t>พรรณรา</t>
  </si>
  <si>
    <t>เธียรโชติ</t>
  </si>
  <si>
    <t>ทองปาน</t>
  </si>
  <si>
    <t>จันทิมา</t>
  </si>
  <si>
    <t>เทียบทัน</t>
  </si>
  <si>
    <t>นัทธนิชา</t>
  </si>
  <si>
    <t>จะรา</t>
  </si>
  <si>
    <t>ปิยาพัชร</t>
  </si>
  <si>
    <t>หนูพาสุข</t>
  </si>
  <si>
    <t>พนิตพิชา</t>
  </si>
  <si>
    <t>เทียนเรือง</t>
  </si>
  <si>
    <t>สำลี</t>
  </si>
  <si>
    <t>ศรีสงคราม</t>
  </si>
  <si>
    <t>กัญญาวีร์</t>
  </si>
  <si>
    <t>สัตยาคม</t>
  </si>
  <si>
    <t>เพชรทอง</t>
  </si>
  <si>
    <t>ชนิกา</t>
  </si>
  <si>
    <t>เพ็งทอง</t>
  </si>
  <si>
    <t>ณัฐพร</t>
  </si>
  <si>
    <t>ทองปรอน</t>
  </si>
  <si>
    <t>ปาลิตา</t>
  </si>
  <si>
    <t>ปลอดอินทร์</t>
  </si>
  <si>
    <t>พานแก้ว</t>
  </si>
  <si>
    <t>โพนพันนา</t>
  </si>
  <si>
    <t>วันวิสาข์</t>
  </si>
  <si>
    <t>มีทองใส</t>
  </si>
  <si>
    <t>ปัณฑ์</t>
  </si>
  <si>
    <t>ปราสาทิกะพันธ์</t>
  </si>
  <si>
    <t>วชิรวิชญ์</t>
  </si>
  <si>
    <t>เสือแก้ว</t>
  </si>
  <si>
    <t>ศดายุ</t>
  </si>
  <si>
    <t>พัฒน์คง</t>
  </si>
  <si>
    <t>ณัฏฐพล</t>
  </si>
  <si>
    <t>เพชรราช</t>
  </si>
  <si>
    <t>ธนกฤต​</t>
  </si>
  <si>
    <t>ทองสาลี</t>
  </si>
  <si>
    <t>อินทจักร</t>
  </si>
  <si>
    <t>บวรนนท์</t>
  </si>
  <si>
    <t>จันทร์นุ้ย</t>
  </si>
  <si>
    <t>ภาณุพงศ์</t>
  </si>
  <si>
    <t>แง้เจริญกุล</t>
  </si>
  <si>
    <t>ภาณุภัทร</t>
  </si>
  <si>
    <t>ดวงมุสิท</t>
  </si>
  <si>
    <t>จันทบูรณ์</t>
  </si>
  <si>
    <t>ธีรศานต์</t>
  </si>
  <si>
    <t>เพทาย</t>
  </si>
  <si>
    <t>พัฒนเดช</t>
  </si>
  <si>
    <t>กฤชภัทร</t>
  </si>
  <si>
    <t>ณัฐวรรธน์</t>
  </si>
  <si>
    <t>แสงศรี</t>
  </si>
  <si>
    <t>ชนดลย์</t>
  </si>
  <si>
    <t>เจริญพร</t>
  </si>
  <si>
    <t>ชยุติพงค์</t>
  </si>
  <si>
    <t>พุทธาโร</t>
  </si>
  <si>
    <t>ณัฐชพงศ์</t>
  </si>
  <si>
    <t>ยินประพันธ์</t>
  </si>
  <si>
    <t>ธัชชัย</t>
  </si>
  <si>
    <t>พินิจอักษร</t>
  </si>
  <si>
    <t>วัฒนพงษ์</t>
  </si>
  <si>
    <t>ณภัฏษอร</t>
  </si>
  <si>
    <t>ผุดประสิทธิกุล</t>
  </si>
  <si>
    <t>อัจฉราพร</t>
  </si>
  <si>
    <t>มุขรัษฎา</t>
  </si>
  <si>
    <t xml:space="preserve">อนงค์นาฎ </t>
  </si>
  <si>
    <t>แซ่เตียว</t>
  </si>
  <si>
    <t>กานติมา</t>
  </si>
  <si>
    <t>ไชยกาญจน์</t>
  </si>
  <si>
    <t xml:space="preserve">ธัญญานิษ </t>
  </si>
  <si>
    <t>สิทธา</t>
  </si>
  <si>
    <t xml:space="preserve">ประกายวรรณ </t>
  </si>
  <si>
    <t>ส้มเกลี้ยง</t>
  </si>
  <si>
    <t xml:space="preserve">วิลาสินี </t>
  </si>
  <si>
    <t>นามสมบัติ</t>
  </si>
  <si>
    <t>กนิษฐนาฎ</t>
  </si>
  <si>
    <t>ศรีขวัญ</t>
  </si>
  <si>
    <t>จรรยวรรธน์</t>
  </si>
  <si>
    <t>เกตุแทน</t>
  </si>
  <si>
    <t>ธิษตยา</t>
  </si>
  <si>
    <t>พรหมชาติ</t>
  </si>
  <si>
    <t>อภิษฎา</t>
  </si>
  <si>
    <t>ทองตำลึง</t>
  </si>
  <si>
    <t>สุรภา</t>
  </si>
  <si>
    <t>กล่ำศรีทอง</t>
  </si>
  <si>
    <t>เกศฉัตร</t>
  </si>
  <si>
    <t>สุขผล</t>
  </si>
  <si>
    <t>ศรีเฮง</t>
  </si>
  <si>
    <t>พัณณ์ชิตา</t>
  </si>
  <si>
    <t>เตชวิสุทธินันท์</t>
  </si>
  <si>
    <t>พิมพ์สิริ</t>
  </si>
  <si>
    <t>โทนจินดา</t>
  </si>
  <si>
    <t>ภัณฑิรา</t>
  </si>
  <si>
    <t>วนิดา</t>
  </si>
  <si>
    <t>ปุ้ยผล</t>
  </si>
  <si>
    <t>ทองสัมฤทธิ์</t>
  </si>
  <si>
    <t>ภัทรธร</t>
  </si>
  <si>
    <t>ก่อบุญขวัญ</t>
  </si>
  <si>
    <t>พรหมเมศ</t>
  </si>
  <si>
    <t>กฤตภัค</t>
  </si>
  <si>
    <t>สงกรานต์</t>
  </si>
  <si>
    <t>ระหัสดี</t>
  </si>
  <si>
    <t>ณัฐสิทธิ์</t>
  </si>
  <si>
    <t>เครือสาย</t>
  </si>
  <si>
    <t>วรรณชัย</t>
  </si>
  <si>
    <t>แตงอ่อน</t>
  </si>
  <si>
    <t xml:space="preserve">รัชชานนท์ </t>
  </si>
  <si>
    <t>จิตรัตน์</t>
  </si>
  <si>
    <t>ติณห์</t>
  </si>
  <si>
    <t>สุขสอาด</t>
  </si>
  <si>
    <t>กิจเวช</t>
  </si>
  <si>
    <t>สุธินันท์</t>
  </si>
  <si>
    <t>เหมทานนท์</t>
  </si>
  <si>
    <t>กันตพงศ์</t>
  </si>
  <si>
    <t>รามรงค์</t>
  </si>
  <si>
    <t>ณัฐภาคย์</t>
  </si>
  <si>
    <t>แซ่อั้ง</t>
  </si>
  <si>
    <t xml:space="preserve">ธันวา </t>
  </si>
  <si>
    <t>จันทร์ภักดี</t>
  </si>
  <si>
    <t>ธีรพงษ์</t>
  </si>
  <si>
    <t>สิริลักษณ์</t>
  </si>
  <si>
    <t>คงสุวรรณ</t>
  </si>
  <si>
    <t>กันตพัฒน์</t>
  </si>
  <si>
    <t>อำพล</t>
  </si>
  <si>
    <t>แสงจันทร์ศิริ</t>
  </si>
  <si>
    <t>อัครชัย</t>
  </si>
  <si>
    <t>ยอดรัก</t>
  </si>
  <si>
    <t>ชิสา</t>
  </si>
  <si>
    <t>เพชรหนู</t>
  </si>
  <si>
    <t>มณฑิรา</t>
  </si>
  <si>
    <t>โอโลรัมย์</t>
  </si>
  <si>
    <t>ฐนวรรณ</t>
  </si>
  <si>
    <t>อินทวงค์</t>
  </si>
  <si>
    <t>นัยน์ปพร</t>
  </si>
  <si>
    <t>ศิริ</t>
  </si>
  <si>
    <t>ปวริศา</t>
  </si>
  <si>
    <t>คนเพียร</t>
  </si>
  <si>
    <t>ศิริวรรณ</t>
  </si>
  <si>
    <t>ศรีเพชรเเก้ว</t>
  </si>
  <si>
    <t>ทองเอียง</t>
  </si>
  <si>
    <t>บุษญมาศ</t>
  </si>
  <si>
    <t>ปอยี</t>
  </si>
  <si>
    <t>สิรยากร</t>
  </si>
  <si>
    <t>คุ้มกัน</t>
  </si>
  <si>
    <t>ชนิสรา</t>
  </si>
  <si>
    <t>สุระพร</t>
  </si>
  <si>
    <t>ปานมณี</t>
  </si>
  <si>
    <t>ชาญเสนาะ</t>
  </si>
  <si>
    <t>วาเศรษฐี</t>
  </si>
  <si>
    <t>ไกรสินธุ์</t>
  </si>
  <si>
    <t>นวรัตน์</t>
  </si>
  <si>
    <t>อำลอย</t>
  </si>
  <si>
    <t>บุณยาภา</t>
  </si>
  <si>
    <t>แจ่มจรัส</t>
  </si>
  <si>
    <t>พัชริญา</t>
  </si>
  <si>
    <t>ซ่อนกลิ่น</t>
  </si>
  <si>
    <t>ทิพย์เดช</t>
  </si>
  <si>
    <t>ภัทริยา</t>
  </si>
  <si>
    <t>เภตรา</t>
  </si>
  <si>
    <t>ศุภิศรา</t>
  </si>
  <si>
    <t>อเนกศุภพล</t>
  </si>
  <si>
    <t>สุภัชชา</t>
  </si>
  <si>
    <t>เพ็ชรประดิษฐ์</t>
  </si>
  <si>
    <t>อัญญา</t>
  </si>
  <si>
    <t>ทักษิณาวิสุทธิ์</t>
  </si>
  <si>
    <t>แผนการเรียนวิทยาศาสตร์ - คณิตศาสตร์ (วิทยาศาสตร์พลังสิบ)</t>
  </si>
  <si>
    <t xml:space="preserve">กรณ์เทพ </t>
  </si>
  <si>
    <t>ใยฤทธิ์</t>
  </si>
  <si>
    <t>คงทรัพย์</t>
  </si>
  <si>
    <t>พัทธดนย์</t>
  </si>
  <si>
    <t>ไกรสุวรรณ</t>
  </si>
  <si>
    <t>สัณหณัฐ</t>
  </si>
  <si>
    <t>ดำสุวรรณ</t>
  </si>
  <si>
    <t xml:space="preserve">ศุภณัฐ </t>
  </si>
  <si>
    <t>สุวรรณโณ</t>
  </si>
  <si>
    <t xml:space="preserve">อภิวิชญ์ </t>
  </si>
  <si>
    <t>เลื่อนแป้น</t>
  </si>
  <si>
    <t>กฤติธี</t>
  </si>
  <si>
    <t>แช่มชื่น</t>
  </si>
  <si>
    <t>สหรัฐ</t>
  </si>
  <si>
    <t xml:space="preserve">คุณานนต์ </t>
  </si>
  <si>
    <t>นาคดำ</t>
  </si>
  <si>
    <t>คงเย็น</t>
  </si>
  <si>
    <t>ธีรวุฒิ</t>
  </si>
  <si>
    <t>วสุนธรา</t>
  </si>
  <si>
    <t>เอกภวิษย์</t>
  </si>
  <si>
    <t>เกิดเกลี้ยง</t>
  </si>
  <si>
    <t>รุจิรชัย</t>
  </si>
  <si>
    <t>คำเล็ก</t>
  </si>
  <si>
    <t>ทองนุ่ม</t>
  </si>
  <si>
    <t>ณิช</t>
  </si>
  <si>
    <t>สารคาม</t>
  </si>
  <si>
    <t>ดวงอรุณ</t>
  </si>
  <si>
    <t>ฉัตรสุดา</t>
  </si>
  <si>
    <t xml:space="preserve">ณัฐณิชา </t>
  </si>
  <si>
    <t>ชาลิสา</t>
  </si>
  <si>
    <t>เชนรัตน์</t>
  </si>
  <si>
    <t>ณัฐชา</t>
  </si>
  <si>
    <t>ลิ้มสุวรรณ</t>
  </si>
  <si>
    <t>อินทร์ทรัพย์</t>
  </si>
  <si>
    <t>ณุชชญา</t>
  </si>
  <si>
    <t>สุดสวาสดิ์</t>
  </si>
  <si>
    <t>ภัทรลดา</t>
  </si>
  <si>
    <t>กาฬสมุทร์</t>
  </si>
  <si>
    <t>ภูษิตา</t>
  </si>
  <si>
    <t>แก้วไทย</t>
  </si>
  <si>
    <t>กิตติมา</t>
  </si>
  <si>
    <t>รักษ์ณรงค์</t>
  </si>
  <si>
    <t xml:space="preserve">ธัญชนก </t>
  </si>
  <si>
    <t>ณัฏฐกันย์</t>
  </si>
  <si>
    <t>เม่นงาม</t>
  </si>
  <si>
    <t>ณัฏฐกานต์</t>
  </si>
  <si>
    <t>ชูมาก</t>
  </si>
  <si>
    <t>พิชญาภา</t>
  </si>
  <si>
    <t>ใจแผ้ว</t>
  </si>
  <si>
    <t>หลิมทอง</t>
  </si>
  <si>
    <t>ปุญชรัสมิ์</t>
  </si>
  <si>
    <t>เพชรพงศ์พันธ์</t>
  </si>
  <si>
    <t>การันตี</t>
  </si>
  <si>
    <t>ชัยรัตน์</t>
  </si>
  <si>
    <t>มีศรี</t>
  </si>
  <si>
    <t>วิรยุทธ</t>
  </si>
  <si>
    <t>ศิริบุตร</t>
  </si>
  <si>
    <t>ศุภฤกษ์</t>
  </si>
  <si>
    <t>สีดำ</t>
  </si>
  <si>
    <t>กฤษฏิ์ธนทัต</t>
  </si>
  <si>
    <t>นาคบุญช่วย</t>
  </si>
  <si>
    <t>ธนาวินท์</t>
  </si>
  <si>
    <t>ลือชา</t>
  </si>
  <si>
    <t>วนิตา</t>
  </si>
  <si>
    <t>ทองสร้าง</t>
  </si>
  <si>
    <t>ปิ่นณภัช</t>
  </si>
  <si>
    <t>เมฆจันทร์</t>
  </si>
  <si>
    <t>ณัฐกฤตา</t>
  </si>
  <si>
    <t>ช่วยคงคา</t>
  </si>
  <si>
    <t>ทองชั่ง</t>
  </si>
  <si>
    <t xml:space="preserve">ธัญรดา </t>
  </si>
  <si>
    <t>น้อยสร้าง</t>
  </si>
  <si>
    <t>41747</t>
  </si>
  <si>
    <t>พิชญาดา</t>
  </si>
  <si>
    <t>คชเวช</t>
  </si>
  <si>
    <t>รุจิกร</t>
  </si>
  <si>
    <t>ชนม์นิภา</t>
  </si>
  <si>
    <t>ชูนวลศรี</t>
  </si>
  <si>
    <t>ชัญญานุช</t>
  </si>
  <si>
    <t>นามนวล</t>
  </si>
  <si>
    <t>ณวิภา</t>
  </si>
  <si>
    <t>ไหลวารินทร์</t>
  </si>
  <si>
    <t>ทาณิชา</t>
  </si>
  <si>
    <t>ขำขาล</t>
  </si>
  <si>
    <t>ปัญญนิตย์</t>
  </si>
  <si>
    <t>สุวรรณทิพย์</t>
  </si>
  <si>
    <t>สุพิชชา</t>
  </si>
  <si>
    <t>ชูเชื้อ</t>
  </si>
  <si>
    <t>สุรัสวัสดี</t>
  </si>
  <si>
    <t>คำรอด</t>
  </si>
  <si>
    <t xml:space="preserve">ชนนิกานต์ </t>
  </si>
  <si>
    <t>ไม้ทองงาม</t>
  </si>
  <si>
    <t>ชุติมนฑน์</t>
  </si>
  <si>
    <t>เอียดจันทร์</t>
  </si>
  <si>
    <t>เบญจพรกุลนิจ</t>
  </si>
  <si>
    <t>พรรณวษา</t>
  </si>
  <si>
    <t>เพชรพรหม</t>
  </si>
  <si>
    <t>อมลวรรณ</t>
  </si>
  <si>
    <t>เผือกเดช</t>
  </si>
  <si>
    <t>สายวายุกุล</t>
  </si>
  <si>
    <t>ภัทรดา</t>
  </si>
  <si>
    <t>ชูพันธ์</t>
  </si>
  <si>
    <t>อรนลิน</t>
  </si>
  <si>
    <t>พันธเพ็ชร</t>
  </si>
  <si>
    <t>ณัชชนม์</t>
  </si>
  <si>
    <t>มุสิกฆัมพร</t>
  </si>
  <si>
    <t>ณิชากร</t>
  </si>
  <si>
    <t>พัฒน์ไกร</t>
  </si>
  <si>
    <t>พิชญฎา</t>
  </si>
  <si>
    <t>อนันต์แดง</t>
  </si>
  <si>
    <t>ศรสวรรค์</t>
  </si>
  <si>
    <t>ผลาเมธากูล</t>
  </si>
  <si>
    <t>พฤกษวานิช</t>
  </si>
  <si>
    <t>ฟ้าปกเกศ</t>
  </si>
  <si>
    <t>ภัทรชยากุล</t>
  </si>
  <si>
    <t>ภัทรธิดา</t>
  </si>
  <si>
    <t>บินบาราเฮม</t>
  </si>
  <si>
    <t>ณ ฐาริณีย์</t>
  </si>
  <si>
    <t>ทองดี</t>
  </si>
  <si>
    <t>สุพิชญา</t>
  </si>
  <si>
    <t>ภิรมย์นก</t>
  </si>
  <si>
    <t>พรมทัน</t>
  </si>
  <si>
    <t>คริสเตียน</t>
  </si>
  <si>
    <t>จันทร์เลื่อน</t>
  </si>
  <si>
    <t>พชรพล</t>
  </si>
  <si>
    <t>อินทร์นาค</t>
  </si>
  <si>
    <t>ทยาวีร์</t>
  </si>
  <si>
    <t>รัตนพันธ์</t>
  </si>
  <si>
    <t>ภูมิมะ</t>
  </si>
  <si>
    <t>ศัลยประดิษฐ</t>
  </si>
  <si>
    <t>ชูเกียรติ</t>
  </si>
  <si>
    <t>ชูพร้อม</t>
  </si>
  <si>
    <t>พุฒพงศ์</t>
  </si>
  <si>
    <t>จันทร์ตรี</t>
  </si>
  <si>
    <t>นัชชนันท์</t>
  </si>
  <si>
    <t>กันตภูมิ</t>
  </si>
  <si>
    <t>เพชรภู่</t>
  </si>
  <si>
    <t xml:space="preserve">สิรวิชญ์ </t>
  </si>
  <si>
    <t>ภักดีพล</t>
  </si>
  <si>
    <t>ก้องกิฎากร</t>
  </si>
  <si>
    <t>เชื้อกรด</t>
  </si>
  <si>
    <t>เจริญจิตร</t>
  </si>
  <si>
    <t>พชรณุพงศ์</t>
  </si>
  <si>
    <t>โพธิ์เพชร</t>
  </si>
  <si>
    <t>อติวิชญ์</t>
  </si>
  <si>
    <t>อักษรดำ</t>
  </si>
  <si>
    <t>อรณิชา</t>
  </si>
  <si>
    <t>บุญส่ง</t>
  </si>
  <si>
    <t>ณัฏฐธิดา</t>
  </si>
  <si>
    <t>วัฒนพร</t>
  </si>
  <si>
    <t>ตั้งสถาพร</t>
  </si>
  <si>
    <t>แก้วกาญจน์</t>
  </si>
  <si>
    <t>ณัฐวดี</t>
  </si>
  <si>
    <t>พรรณพัชร</t>
  </si>
  <si>
    <t>ยอดราช</t>
  </si>
  <si>
    <t>แก้วช่วย</t>
  </si>
  <si>
    <t>วรกานต์</t>
  </si>
  <si>
    <t>ฟุ้งเฟื่อง</t>
  </si>
  <si>
    <t>ตวงพลอย</t>
  </si>
  <si>
    <t>หนูนาค</t>
  </si>
  <si>
    <t>มาศเสม</t>
  </si>
  <si>
    <t>ชนัญธิดา</t>
  </si>
  <si>
    <t>พรหมช่วย</t>
  </si>
  <si>
    <t>ชลิตา</t>
  </si>
  <si>
    <t>มลิวงค์</t>
  </si>
  <si>
    <t>ทวิศาสนีย์</t>
  </si>
  <si>
    <t>สิงคิวิบูลย์</t>
  </si>
  <si>
    <t>ธาดารัตน์</t>
  </si>
  <si>
    <t>ทับทิมทอง</t>
  </si>
  <si>
    <t>ธีร์พุธิตา</t>
  </si>
  <si>
    <t>โพธิ์เพ็ชร</t>
  </si>
  <si>
    <t>พัชรพร</t>
  </si>
  <si>
    <t>แบนเพชร</t>
  </si>
  <si>
    <t>คล้ายโสม</t>
  </si>
  <si>
    <t>พิมฐิวาณี</t>
  </si>
  <si>
    <t>แซ่อ๋อง</t>
  </si>
  <si>
    <t>มณิสรา</t>
  </si>
  <si>
    <t>ประศาสตร์ศิลป์</t>
  </si>
  <si>
    <t>รุ่งฟ้า</t>
  </si>
  <si>
    <t>เอียดทุ่ม</t>
  </si>
  <si>
    <t>วริศรา</t>
  </si>
  <si>
    <t>ภารากุล</t>
  </si>
  <si>
    <t>ศลิษา</t>
  </si>
  <si>
    <t>รุ่งแสนสุขสกุล</t>
  </si>
  <si>
    <t>สุธาสินี</t>
  </si>
  <si>
    <t>บุญขวัญ</t>
  </si>
  <si>
    <t>สุขวัญ</t>
  </si>
  <si>
    <t>คล้ายอุดม</t>
  </si>
  <si>
    <t>เจนกิจวัฒนาเลิศ</t>
  </si>
  <si>
    <t>ภูริวัฒน์</t>
  </si>
  <si>
    <t>บุญช่วย</t>
  </si>
  <si>
    <t>วรัญญู</t>
  </si>
  <si>
    <t>หงษ์ทอง</t>
  </si>
  <si>
    <t>ธัญพิสิษฐ์</t>
  </si>
  <si>
    <t>เมืองระรื่น</t>
  </si>
  <si>
    <t>หัสดิน</t>
  </si>
  <si>
    <t>ขาวละเอียด</t>
  </si>
  <si>
    <t>ณฐรินีย์</t>
  </si>
  <si>
    <t>หรนนุ้ย</t>
  </si>
  <si>
    <t>กานทกาล</t>
  </si>
  <si>
    <t>เจริญรูป</t>
  </si>
  <si>
    <t>ปุณิกา</t>
  </si>
  <si>
    <t>ศรีพงษ์พันธุ์กุล</t>
  </si>
  <si>
    <t>ชนัญชิดา</t>
  </si>
  <si>
    <t>ชนิดาภา</t>
  </si>
  <si>
    <t>จิตราภิรมย์</t>
  </si>
  <si>
    <t>มณทกานต์</t>
  </si>
  <si>
    <t>นาคบำรุง</t>
  </si>
  <si>
    <t>วิมลณัฐ</t>
  </si>
  <si>
    <t>ธิรักษ์จันทร์</t>
  </si>
  <si>
    <t>อยู่เย็น</t>
  </si>
  <si>
    <t>ชีวาพร</t>
  </si>
  <si>
    <t>สกุลวรภักดี</t>
  </si>
  <si>
    <t>ณัฐวลัญช์</t>
  </si>
  <si>
    <t>อินชนะ</t>
  </si>
  <si>
    <t>ธัญสินี</t>
  </si>
  <si>
    <t>สะอาดแก้ว</t>
  </si>
  <si>
    <t>นัทธ์ปวีร์</t>
  </si>
  <si>
    <t>วิโนทกะ</t>
  </si>
  <si>
    <t>อิสรีย์</t>
  </si>
  <si>
    <t>เชาว์วัชรินทร์</t>
  </si>
  <si>
    <t>กวิสรา</t>
  </si>
  <si>
    <t>มุสิกวงษ์</t>
  </si>
  <si>
    <t>ชุมโรย</t>
  </si>
  <si>
    <t>รัตนะ</t>
  </si>
  <si>
    <t>ญาฎา</t>
  </si>
  <si>
    <t>พรหมขุนทอง</t>
  </si>
  <si>
    <t>ธีร์วรา</t>
  </si>
  <si>
    <t>บุญไทย</t>
  </si>
  <si>
    <t>โพธิรัตน์</t>
  </si>
  <si>
    <t>ณภัทร​</t>
  </si>
  <si>
    <t>กังวาน​ธรรม​</t>
  </si>
  <si>
    <t>ธัญรดี</t>
  </si>
  <si>
    <t>ทองจันทร์</t>
  </si>
  <si>
    <t>กมลวัฒนสุนทร</t>
  </si>
  <si>
    <t>พราวรวี</t>
  </si>
  <si>
    <t>กายนิตย์</t>
  </si>
  <si>
    <t>วรรณกานต์</t>
  </si>
  <si>
    <t>เทการ</t>
  </si>
  <si>
    <t>อนาวิล</t>
  </si>
  <si>
    <t>อนุชา</t>
  </si>
  <si>
    <t>สุขอนุเคราะห์</t>
  </si>
  <si>
    <t>พัชรภูมิ</t>
  </si>
  <si>
    <t>มุกดารัตน์</t>
  </si>
  <si>
    <t>ภวิน</t>
  </si>
  <si>
    <t>วีรยุทธ</t>
  </si>
  <si>
    <t>ใจซื่อ</t>
  </si>
  <si>
    <t>สราวุฒิ</t>
  </si>
  <si>
    <t>ยี่สุ้น</t>
  </si>
  <si>
    <t>แก้วยาว</t>
  </si>
  <si>
    <t>ธีรพันท์</t>
  </si>
  <si>
    <t>ทาบสุวรรณ</t>
  </si>
  <si>
    <t>ปฏิพัทธิ์</t>
  </si>
  <si>
    <t>พัฒเสน</t>
  </si>
  <si>
    <t>ศดิศ</t>
  </si>
  <si>
    <t>แซ่ฮั่น</t>
  </si>
  <si>
    <t>วงศ์ใหญ่</t>
  </si>
  <si>
    <t>พัวพันธ์</t>
  </si>
  <si>
    <t>ป้องเกียรติ</t>
  </si>
  <si>
    <t>ชีวชูเกียรติ</t>
  </si>
  <si>
    <t>ทองชะอม</t>
  </si>
  <si>
    <t>ภูดิศ</t>
  </si>
  <si>
    <t>มีสิทธิ์</t>
  </si>
  <si>
    <t xml:space="preserve">ศตายุ </t>
  </si>
  <si>
    <t>กลิ่นเลี้ยม</t>
  </si>
  <si>
    <t>ศรีเมือง</t>
  </si>
  <si>
    <t>สุวรา</t>
  </si>
  <si>
    <t>ประสารสุข</t>
  </si>
  <si>
    <t>ณัฐกานต์</t>
  </si>
  <si>
    <t>แช่ม</t>
  </si>
  <si>
    <t>สิตานัน</t>
  </si>
  <si>
    <t>รักสกุล</t>
  </si>
  <si>
    <t>กมลลักษณ์</t>
  </si>
  <si>
    <t>ผ่องสมัย</t>
  </si>
  <si>
    <t>ธนิดา</t>
  </si>
  <si>
    <t>ทองท่าชี</t>
  </si>
  <si>
    <t>ทรรศนันทน์</t>
  </si>
  <si>
    <t>ศิริวัฒนชัยกุล</t>
  </si>
  <si>
    <t>ปีย์วรา</t>
  </si>
  <si>
    <t>สมสอน</t>
  </si>
  <si>
    <t xml:space="preserve">กรกนก </t>
  </si>
  <si>
    <t>แย้มยินดี</t>
  </si>
  <si>
    <t>เขมณัฏฐ์</t>
  </si>
  <si>
    <t>ศรีสุวรรณ</t>
  </si>
  <si>
    <t>ค้าเจริญ</t>
  </si>
  <si>
    <t>ธนัชพร</t>
  </si>
  <si>
    <t>วรธิดา</t>
  </si>
  <si>
    <t>จงควินิต</t>
  </si>
  <si>
    <t>วิภาดา</t>
  </si>
  <si>
    <t>ศักดิ์อำนวย</t>
  </si>
  <si>
    <t xml:space="preserve">สุชาวดี </t>
  </si>
  <si>
    <t>คงเจริญเมือง</t>
  </si>
  <si>
    <t xml:space="preserve">         ชั้นมัธยมศึกษาปีที่ 5/14</t>
  </si>
  <si>
    <t xml:space="preserve">      ชั้นมัธยมศึกษาปีที่ 5/13    </t>
  </si>
  <si>
    <t>นายกฤติณ ทิพย์มณเฑียร</t>
  </si>
  <si>
    <t>นายสมนึก อุบลรัตน์</t>
  </si>
  <si>
    <t>นายศรชัย ไกรปราบ</t>
  </si>
  <si>
    <t>นางวนัสนันท์ ศรีสุวรรณ</t>
  </si>
  <si>
    <t>นายกรวิชญ์ เกื้อผล</t>
  </si>
  <si>
    <t>นางสาวฤทัยชนก แก้ววิรัตน์</t>
  </si>
  <si>
    <t>นางสาวชุติมา เจริญมาก</t>
  </si>
  <si>
    <t>นายนิพนธ์ ติลกโชติพงศ์</t>
  </si>
  <si>
    <t>............-.............</t>
  </si>
  <si>
    <t>...........-.............</t>
  </si>
  <si>
    <t>ณัชพล</t>
  </si>
  <si>
    <t>แซ่หว่อง</t>
  </si>
  <si>
    <t>41150</t>
  </si>
  <si>
    <t>ณัทธิญา</t>
  </si>
  <si>
    <t>อรัญไสว</t>
  </si>
  <si>
    <t>กลับมาเรียน</t>
  </si>
  <si>
    <t>41271</t>
  </si>
  <si>
    <t>พสิษฐ์</t>
  </si>
  <si>
    <t>หมานมา</t>
  </si>
  <si>
    <t>41092</t>
  </si>
  <si>
    <t>ภัสสรกรณ์</t>
  </si>
  <si>
    <t>ประสิทธิ์ศุภผล</t>
  </si>
  <si>
    <t>วิทย์-คณิต</t>
  </si>
  <si>
    <t>เข้าเรียน 1-67</t>
  </si>
  <si>
    <t>นัยนานนท์</t>
  </si>
  <si>
    <t>ภัทรวุฒิ</t>
  </si>
  <si>
    <t>สกุลไพโรจน์</t>
  </si>
  <si>
    <t>ศักย์ศรณ์</t>
  </si>
  <si>
    <t>แก้วมีศรี</t>
  </si>
  <si>
    <t>อธิชา</t>
  </si>
  <si>
    <t>สุวรรณนุรักษ์</t>
  </si>
  <si>
    <t>ลาพักการเรียนกวดวิชาอธิวัฒน์ ภาคเรียนที่ 1-2</t>
  </si>
  <si>
    <t>เปลี่ยนภาษา</t>
  </si>
  <si>
    <t>จันทร์เที่ยง</t>
  </si>
  <si>
    <t>ลาพักการเรียนแลกเปลี่ยน วาย.เอฟ.ยู ณ ประเทศเยอรมัน ตั้งแต่วันที่ 18 ส.ค. 67 - 1 ก.ค. 68</t>
  </si>
  <si>
    <t>ลาพักการเรียนแลกเปลี่ยน AFS ณ ประเทศโปแลนด์ ตั้งแต่วันที่ 16 ส.ค. 67 - 6 ก.ค. 68</t>
  </si>
  <si>
    <t>ศิลปศาสตร์(ภาษาอังกฤษ)</t>
  </si>
  <si>
    <t>ศิลปศาสตร์(ภาษาญี่ปุ่น)</t>
  </si>
  <si>
    <t>ลาพักการเรียนแลกเปลี่ยน AFS ณ ประเทศแคนาดา ตั้งแต่วันที่ 18 ส.ค. 67 - 6 ก.ค. 68</t>
  </si>
  <si>
    <t>ลาพักการเรียนแลกเปลี่ยน SEP ณ ประเทศสหรัฐอเมริกา ตั้งแต่วันที่ 12 ก.ย.67 - 16 มิ.ย. 68</t>
  </si>
  <si>
    <t>(MSET)</t>
  </si>
  <si>
    <t xml:space="preserve">      ภาคเรียนที่ 2  ปีการศึกษา 2567</t>
  </si>
  <si>
    <t>ลาพักการเรียนกวดวิชาอธิวัฒน์ ตั้งแต่วันที่ 28 ต.ค. 67 - 16 พ.ค. 68</t>
  </si>
  <si>
    <t>ลาพักการเรียนกวดวิชาอธิวัฒน์ ตั้งแต่วันที่ 28 ต.ค. 67 - 1 พ.ค. 68</t>
  </si>
  <si>
    <t>นางสาวปานไพลิน นุ่มนวล</t>
  </si>
  <si>
    <t>นายนราธิป วิธูสุวรรณ</t>
  </si>
  <si>
    <t>ทูบีนัมเบอร์วัน</t>
  </si>
  <si>
    <t>คุณสม เพชรวารี</t>
  </si>
  <si>
    <t>ห้องสมุด</t>
  </si>
  <si>
    <t>รอมาลาออกติดต่อแล้ว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</si>
</sst>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87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i/>
      <sz val="12"/>
      <color rgb="FFFF0000"/>
      <name val="TH Sarabun New"/>
      <family val="2"/>
    </font>
    <font>
      <sz val="11"/>
      <name val="CordiaUPC"/>
      <family val="2"/>
      <charset val="22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sz val="11"/>
      <color indexed="8"/>
      <name val="CordiaUPC"/>
      <family val="2"/>
      <charset val="222"/>
    </font>
    <font>
      <b/>
      <i/>
      <sz val="12"/>
      <name val="TH Sarabun New"/>
      <family val="2"/>
    </font>
    <font>
      <sz val="14"/>
      <name val="CordiaUPC"/>
      <family val="2"/>
      <charset val="222"/>
    </font>
    <font>
      <sz val="12"/>
      <color indexed="8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sz val="12"/>
      <color rgb="FFFF0000"/>
      <name val="CordiaUPC"/>
      <family val="2"/>
      <charset val="222"/>
    </font>
    <font>
      <sz val="12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color rgb="FFFF0000"/>
      <name val="CordiaUPC"/>
      <family val="2"/>
      <charset val="222"/>
    </font>
    <font>
      <sz val="8"/>
      <name val="Cordia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i/>
      <sz val="11"/>
      <name val="TH Sarabun New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1"/>
      <name val="CordiaUPC"/>
      <family val="2"/>
    </font>
    <font>
      <sz val="11"/>
      <color indexed="8"/>
      <name val="CordiaUPC"/>
      <family val="2"/>
    </font>
    <font>
      <b/>
      <sz val="20"/>
      <color rgb="FFFF0000"/>
      <name val="TH SarabunPSK"/>
      <family val="2"/>
    </font>
    <font>
      <b/>
      <i/>
      <sz val="12"/>
      <color rgb="FFFF0000"/>
      <name val="TH Sarabun New"/>
      <family val="2"/>
      <charset val="222"/>
    </font>
    <font>
      <sz val="14"/>
      <color rgb="FF0000FF"/>
      <name val="CordiaUPC"/>
      <family val="2"/>
      <charset val="222"/>
    </font>
    <font>
      <sz val="12"/>
      <color rgb="FF0000FF"/>
      <name val="CordiaUPC"/>
      <family val="2"/>
      <charset val="222"/>
    </font>
    <font>
      <sz val="11"/>
      <color rgb="FF0000FF"/>
      <name val="CordiaUPC"/>
      <family val="2"/>
      <charset val="222"/>
    </font>
    <font>
      <i/>
      <sz val="12"/>
      <color rgb="FF0000FF"/>
      <name val="TH Sarabun New"/>
      <family val="2"/>
    </font>
    <font>
      <b/>
      <sz val="11"/>
      <name val="TH SarabunPSK"/>
      <family val="2"/>
    </font>
    <font>
      <b/>
      <sz val="11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10"/>
      <color rgb="FF0000FF"/>
      <name val="TH Sarabun New"/>
      <family val="2"/>
    </font>
    <font>
      <i/>
      <sz val="10"/>
      <color rgb="FF0000CC"/>
      <name val="TH Sarabun New"/>
      <family val="2"/>
    </font>
    <font>
      <i/>
      <sz val="8"/>
      <color rgb="FFFF0000"/>
      <name val="TH Sarabun New"/>
      <family val="2"/>
    </font>
    <font>
      <i/>
      <sz val="8"/>
      <color rgb="FF0000FF"/>
      <name val="TH Sarabun New"/>
      <family val="2"/>
    </font>
    <font>
      <b/>
      <sz val="22"/>
      <color rgb="FF0000FF"/>
      <name val="TH SarabunPSK"/>
      <family val="2"/>
    </font>
    <font>
      <i/>
      <sz val="8"/>
      <color rgb="FF0000CC"/>
      <name val="TH Sarabun New"/>
      <family val="2"/>
    </font>
    <font>
      <b/>
      <sz val="24"/>
      <color rgb="FF0000FF"/>
      <name val="TH SarabunPSK"/>
      <family val="2"/>
    </font>
    <font>
      <b/>
      <i/>
      <sz val="8"/>
      <color rgb="FF0000CC"/>
      <name val="TH Sarabun New"/>
      <family val="2"/>
    </font>
    <font>
      <b/>
      <i/>
      <sz val="8"/>
      <color rgb="FF0000FF"/>
      <name val="TH Sarabun New"/>
      <family val="2"/>
    </font>
    <font>
      <b/>
      <i/>
      <sz val="8"/>
      <color theme="1"/>
      <name val="TH Sarabun New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indexed="8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sz val="12"/>
      <name val="TH SarabunPSK"/>
      <family val="2"/>
      <charset val="222"/>
    </font>
    <font>
      <b/>
      <sz val="11"/>
      <color indexed="8"/>
      <name val="TH SarabunPSK"/>
      <family val="2"/>
      <charset val="222"/>
    </font>
    <font>
      <b/>
      <sz val="12"/>
      <color indexed="8"/>
      <name val="TH SarabunPSK"/>
      <family val="2"/>
      <charset val="222"/>
    </font>
    <font>
      <b/>
      <sz val="1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b/>
      <sz val="12"/>
      <color theme="1"/>
      <name val="TH Sarabun New"/>
      <family val="2"/>
      <charset val="222"/>
    </font>
    <font>
      <b/>
      <i/>
      <sz val="12"/>
      <name val="TH SarabunPSK"/>
      <family val="2"/>
      <charset val="222"/>
    </font>
    <font>
      <b/>
      <sz val="10"/>
      <color theme="1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i/>
      <sz val="12"/>
      <color rgb="FFFF0000"/>
      <name val="TH SarabunPSK"/>
      <family val="2"/>
      <charset val="222"/>
    </font>
    <font>
      <b/>
      <sz val="12"/>
      <name val="TH Sarabun New"/>
      <family val="2"/>
      <charset val="222"/>
    </font>
    <font>
      <b/>
      <sz val="12"/>
      <color indexed="8"/>
      <name val="TH Sarabun New"/>
      <family val="2"/>
      <charset val="222"/>
    </font>
    <font>
      <b/>
      <i/>
      <sz val="12"/>
      <color theme="1"/>
      <name val="TH SarabunPSK"/>
      <family val="2"/>
      <charset val="222"/>
    </font>
    <font>
      <b/>
      <sz val="12"/>
      <color rgb="FF0000FF"/>
      <name val="TH SarabunPSK"/>
      <family val="2"/>
      <charset val="222"/>
    </font>
    <font>
      <b/>
      <i/>
      <sz val="12"/>
      <color indexed="8"/>
      <name val="TH SarabunPSK"/>
      <family val="2"/>
      <charset val="222"/>
    </font>
    <font>
      <b/>
      <sz val="11"/>
      <color rgb="FFFF0000"/>
      <name val="TH SarabunPSK"/>
      <family val="2"/>
      <charset val="222"/>
    </font>
    <font>
      <b/>
      <sz val="24"/>
      <name val="TH SarabunPSK"/>
      <family val="2"/>
    </font>
    <font>
      <b/>
      <sz val="15.5"/>
      <name val="TH SarabunPSK"/>
      <family val="2"/>
    </font>
    <font>
      <b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2" fontId="11" fillId="0" borderId="25" xfId="0" applyNumberFormat="1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2" fontId="11" fillId="0" borderId="27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49" fontId="18" fillId="0" borderId="9" xfId="0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2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49" fontId="18" fillId="0" borderId="11" xfId="0" quotePrefix="1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2" fontId="18" fillId="0" borderId="33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2" fontId="18" fillId="0" borderId="8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9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2" fontId="24" fillId="0" borderId="1" xfId="0" applyNumberFormat="1" applyFont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39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/>
    </xf>
    <xf numFmtId="0" fontId="24" fillId="0" borderId="8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11" fillId="0" borderId="9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vertical="center" shrinkToFit="1"/>
    </xf>
    <xf numFmtId="0" fontId="11" fillId="2" borderId="9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2" fontId="11" fillId="0" borderId="80" xfId="0" applyNumberFormat="1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6" fillId="0" borderId="81" xfId="0" applyFont="1" applyBorder="1" applyAlignment="1">
      <alignment vertical="center"/>
    </xf>
    <xf numFmtId="2" fontId="11" fillId="0" borderId="83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2" fontId="38" fillId="0" borderId="1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 shrinkToFi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8" xfId="0" applyFont="1" applyBorder="1" applyAlignment="1">
      <alignment vertical="center"/>
    </xf>
    <xf numFmtId="0" fontId="11" fillId="0" borderId="40" xfId="0" applyFont="1" applyBorder="1" applyAlignment="1">
      <alignment horizontal="center" vertical="center" shrinkToFit="1"/>
    </xf>
    <xf numFmtId="49" fontId="24" fillId="0" borderId="97" xfId="0" quotePrefix="1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24" fillId="0" borderId="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97" xfId="0" applyFont="1" applyBorder="1" applyAlignment="1">
      <alignment vertical="center" shrinkToFit="1"/>
    </xf>
    <xf numFmtId="2" fontId="24" fillId="0" borderId="17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2" fontId="11" fillId="0" borderId="98" xfId="0" applyNumberFormat="1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 shrinkToFit="1"/>
    </xf>
    <xf numFmtId="2" fontId="24" fillId="0" borderId="4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2" fontId="11" fillId="0" borderId="23" xfId="0" applyNumberFormat="1" applyFont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92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2" fontId="38" fillId="0" borderId="4" xfId="0" applyNumberFormat="1" applyFont="1" applyBorder="1" applyAlignment="1">
      <alignment horizontal="center" vertical="center"/>
    </xf>
    <xf numFmtId="49" fontId="11" fillId="0" borderId="97" xfId="0" quotePrefix="1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97" xfId="0" applyFont="1" applyBorder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49" fontId="11" fillId="0" borderId="4" xfId="0" quotePrefix="1" applyNumberFormat="1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2" fontId="11" fillId="0" borderId="105" xfId="0" applyNumberFormat="1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2" fontId="11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24" fillId="0" borderId="11" xfId="0" quotePrefix="1" applyNumberFormat="1" applyFont="1" applyBorder="1" applyAlignment="1">
      <alignment horizontal="center" vertical="center" shrinkToFit="1"/>
    </xf>
    <xf numFmtId="1" fontId="11" fillId="0" borderId="7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1" fontId="11" fillId="0" borderId="11" xfId="0" quotePrefix="1" applyNumberFormat="1" applyFont="1" applyBorder="1" applyAlignment="1">
      <alignment horizontal="center" vertical="center" shrinkToFit="1"/>
    </xf>
    <xf numFmtId="1" fontId="24" fillId="0" borderId="9" xfId="0" quotePrefix="1" applyNumberFormat="1" applyFont="1" applyBorder="1" applyAlignment="1">
      <alignment horizontal="center" vertical="center" shrinkToFit="1"/>
    </xf>
    <xf numFmtId="1" fontId="24" fillId="0" borderId="7" xfId="0" quotePrefix="1" applyNumberFormat="1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/>
    </xf>
    <xf numFmtId="2" fontId="11" fillId="0" borderId="107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2" fontId="11" fillId="0" borderId="108" xfId="0" applyNumberFormat="1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2" fontId="11" fillId="0" borderId="109" xfId="0" applyNumberFormat="1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center" shrinkToFit="1"/>
    </xf>
    <xf numFmtId="0" fontId="9" fillId="0" borderId="93" xfId="0" applyFont="1" applyBorder="1" applyAlignment="1">
      <alignment horizontal="left" vertical="center" shrinkToFit="1"/>
    </xf>
    <xf numFmtId="2" fontId="11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" fontId="11" fillId="0" borderId="13" xfId="0" quotePrefix="1" applyNumberFormat="1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24" fillId="0" borderId="97" xfId="0" quotePrefix="1" applyNumberFormat="1" applyFont="1" applyBorder="1" applyAlignment="1">
      <alignment horizontal="center" vertical="center" shrinkToFit="1"/>
    </xf>
    <xf numFmtId="1" fontId="24" fillId="0" borderId="13" xfId="0" quotePrefix="1" applyNumberFormat="1" applyFont="1" applyBorder="1" applyAlignment="1">
      <alignment horizontal="center" vertical="center" shrinkToFit="1"/>
    </xf>
    <xf numFmtId="49" fontId="46" fillId="0" borderId="0" xfId="0" applyNumberFormat="1" applyFont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2" fontId="11" fillId="0" borderId="8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2" fillId="0" borderId="91" xfId="0" applyFont="1" applyBorder="1" applyAlignment="1">
      <alignment horizontal="center" vertical="center" shrinkToFit="1"/>
    </xf>
    <xf numFmtId="0" fontId="12" fillId="0" borderId="103" xfId="0" applyFont="1" applyBorder="1" applyAlignment="1">
      <alignment vertical="center" shrinkToFit="1"/>
    </xf>
    <xf numFmtId="0" fontId="12" fillId="0" borderId="102" xfId="0" applyFont="1" applyBorder="1" applyAlignment="1">
      <alignment vertical="center" shrinkToFit="1"/>
    </xf>
    <xf numFmtId="0" fontId="11" fillId="0" borderId="104" xfId="0" applyFont="1" applyBorder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 shrinkToFit="1"/>
    </xf>
    <xf numFmtId="0" fontId="50" fillId="0" borderId="0" xfId="0" applyFont="1" applyAlignment="1">
      <alignment vertical="center"/>
    </xf>
    <xf numFmtId="165" fontId="50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165" fontId="5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9" fillId="0" borderId="35" xfId="0" applyFont="1" applyBorder="1" applyAlignment="1">
      <alignment horizontal="left" vertical="center"/>
    </xf>
    <xf numFmtId="0" fontId="49" fillId="0" borderId="36" xfId="0" applyFont="1" applyBorder="1" applyAlignment="1">
      <alignment horizontal="center" vertical="center"/>
    </xf>
    <xf numFmtId="0" fontId="49" fillId="0" borderId="36" xfId="0" applyFont="1" applyBorder="1" applyAlignment="1">
      <alignment vertical="center"/>
    </xf>
    <xf numFmtId="2" fontId="49" fillId="0" borderId="36" xfId="0" applyNumberFormat="1" applyFont="1" applyBorder="1" applyAlignment="1">
      <alignment horizontal="center" vertical="center"/>
    </xf>
    <xf numFmtId="0" fontId="49" fillId="0" borderId="37" xfId="0" applyFont="1" applyBorder="1" applyAlignment="1">
      <alignment horizontal="center" vertical="center" shrinkToFit="1"/>
    </xf>
    <xf numFmtId="1" fontId="24" fillId="0" borderId="1" xfId="0" quotePrefix="1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0" fontId="24" fillId="2" borderId="8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24" fillId="2" borderId="8" xfId="0" applyFont="1" applyFill="1" applyBorder="1" applyAlignment="1">
      <alignment horizontal="left" vertical="center" shrinkToFit="1"/>
    </xf>
    <xf numFmtId="0" fontId="24" fillId="2" borderId="10" xfId="0" applyFont="1" applyFill="1" applyBorder="1" applyAlignment="1">
      <alignment vertical="center" shrinkToFit="1"/>
    </xf>
    <xf numFmtId="0" fontId="24" fillId="2" borderId="11" xfId="0" applyFont="1" applyFill="1" applyBorder="1" applyAlignment="1">
      <alignment vertical="center" shrinkToFit="1"/>
    </xf>
    <xf numFmtId="0" fontId="24" fillId="2" borderId="6" xfId="0" applyFont="1" applyFill="1" applyBorder="1" applyAlignment="1">
      <alignment vertical="center" shrinkToFit="1"/>
    </xf>
    <xf numFmtId="0" fontId="24" fillId="2" borderId="7" xfId="0" applyFont="1" applyFill="1" applyBorder="1" applyAlignment="1">
      <alignment vertical="center" shrinkToFit="1"/>
    </xf>
    <xf numFmtId="0" fontId="24" fillId="2" borderId="12" xfId="0" applyFont="1" applyFill="1" applyBorder="1" applyAlignment="1">
      <alignment vertical="center" shrinkToFit="1"/>
    </xf>
    <xf numFmtId="0" fontId="24" fillId="2" borderId="13" xfId="0" applyFont="1" applyFill="1" applyBorder="1" applyAlignment="1">
      <alignment vertical="center" shrinkToFit="1"/>
    </xf>
    <xf numFmtId="1" fontId="11" fillId="0" borderId="8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1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82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8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84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2" fontId="16" fillId="0" borderId="2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left" vertical="center"/>
    </xf>
    <xf numFmtId="2" fontId="16" fillId="0" borderId="27" xfId="0" applyNumberFormat="1" applyFont="1" applyBorder="1" applyAlignment="1">
      <alignment horizontal="left" vertical="center"/>
    </xf>
    <xf numFmtId="2" fontId="16" fillId="0" borderId="83" xfId="0" applyNumberFormat="1" applyFont="1" applyBorder="1" applyAlignment="1">
      <alignment horizontal="left" vertical="center"/>
    </xf>
    <xf numFmtId="1" fontId="18" fillId="0" borderId="11" xfId="0" quotePrefix="1" applyNumberFormat="1" applyFont="1" applyBorder="1" applyAlignment="1">
      <alignment horizontal="center" vertical="center" shrinkToFit="1"/>
    </xf>
    <xf numFmtId="1" fontId="11" fillId="0" borderId="97" xfId="0" quotePrefix="1" applyNumberFormat="1" applyFont="1" applyBorder="1" applyAlignment="1">
      <alignment horizontal="center" vertical="center" shrinkToFit="1"/>
    </xf>
    <xf numFmtId="1" fontId="11" fillId="0" borderId="102" xfId="0" quotePrefix="1" applyNumberFormat="1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shrinkToFit="1"/>
    </xf>
    <xf numFmtId="0" fontId="24" fillId="0" borderId="102" xfId="0" applyFont="1" applyBorder="1" applyAlignment="1">
      <alignment vertical="center" shrinkToFit="1"/>
    </xf>
    <xf numFmtId="0" fontId="24" fillId="0" borderId="91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1" fontId="18" fillId="0" borderId="7" xfId="0" quotePrefix="1" applyNumberFormat="1" applyFont="1" applyBorder="1" applyAlignment="1">
      <alignment horizontal="center" vertical="center" shrinkToFit="1"/>
    </xf>
    <xf numFmtId="2" fontId="52" fillId="0" borderId="25" xfId="0" applyNumberFormat="1" applyFont="1" applyBorder="1" applyAlignment="1">
      <alignment horizontal="left" vertical="center"/>
    </xf>
    <xf numFmtId="2" fontId="52" fillId="0" borderId="33" xfId="0" applyNumberFormat="1" applyFont="1" applyBorder="1" applyAlignment="1">
      <alignment horizontal="left" vertical="center"/>
    </xf>
    <xf numFmtId="0" fontId="52" fillId="0" borderId="33" xfId="0" applyFont="1" applyBorder="1" applyAlignment="1">
      <alignment horizontal="left" vertical="center"/>
    </xf>
    <xf numFmtId="0" fontId="52" fillId="0" borderId="27" xfId="0" applyFont="1" applyBorder="1" applyAlignment="1">
      <alignment horizontal="left" vertical="center"/>
    </xf>
    <xf numFmtId="1" fontId="11" fillId="0" borderId="98" xfId="0" applyNumberFormat="1" applyFont="1" applyBorder="1" applyAlignment="1">
      <alignment horizontal="center" vertical="center"/>
    </xf>
    <xf numFmtId="2" fontId="53" fillId="0" borderId="33" xfId="0" applyNumberFormat="1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shrinkToFit="1"/>
    </xf>
    <xf numFmtId="0" fontId="54" fillId="0" borderId="27" xfId="0" applyFont="1" applyBorder="1" applyAlignment="1">
      <alignment horizontal="left" vertical="center"/>
    </xf>
    <xf numFmtId="0" fontId="24" fillId="0" borderId="4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53" fillId="0" borderId="27" xfId="0" applyFont="1" applyBorder="1" applyAlignment="1">
      <alignment horizontal="left" vertical="center"/>
    </xf>
    <xf numFmtId="0" fontId="49" fillId="0" borderId="28" xfId="0" applyFont="1" applyBorder="1" applyAlignment="1">
      <alignment horizontal="center" vertical="center"/>
    </xf>
    <xf numFmtId="0" fontId="55" fillId="0" borderId="27" xfId="0" applyFont="1" applyBorder="1" applyAlignment="1">
      <alignment horizontal="left" vertical="center"/>
    </xf>
    <xf numFmtId="0" fontId="55" fillId="0" borderId="81" xfId="0" applyFont="1" applyBorder="1" applyAlignment="1">
      <alignment horizontal="left" vertical="center"/>
    </xf>
    <xf numFmtId="0" fontId="56" fillId="0" borderId="27" xfId="0" applyFont="1" applyBorder="1" applyAlignment="1">
      <alignment horizontal="left" vertical="center"/>
    </xf>
    <xf numFmtId="2" fontId="55" fillId="0" borderId="30" xfId="0" applyNumberFormat="1" applyFont="1" applyBorder="1" applyAlignment="1">
      <alignment horizontal="left" vertical="center"/>
    </xf>
    <xf numFmtId="2" fontId="55" fillId="0" borderId="33" xfId="0" applyNumberFormat="1" applyFont="1" applyBorder="1" applyAlignment="1">
      <alignment horizontal="left" vertical="center"/>
    </xf>
    <xf numFmtId="0" fontId="55" fillId="0" borderId="83" xfId="0" applyFont="1" applyBorder="1" applyAlignment="1">
      <alignment horizontal="left" vertical="center"/>
    </xf>
    <xf numFmtId="0" fontId="56" fillId="0" borderId="24" xfId="0" applyFont="1" applyBorder="1" applyAlignment="1">
      <alignment horizontal="left" vertical="center"/>
    </xf>
    <xf numFmtId="2" fontId="49" fillId="0" borderId="28" xfId="0" applyNumberFormat="1" applyFont="1" applyBorder="1" applyAlignment="1">
      <alignment horizontal="center" vertical="center"/>
    </xf>
    <xf numFmtId="0" fontId="52" fillId="0" borderId="30" xfId="0" applyFont="1" applyBorder="1" applyAlignment="1">
      <alignment horizontal="left" vertical="center"/>
    </xf>
    <xf numFmtId="2" fontId="24" fillId="0" borderId="94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/>
    </xf>
    <xf numFmtId="1" fontId="24" fillId="0" borderId="102" xfId="0" quotePrefix="1" applyNumberFormat="1" applyFont="1" applyBorder="1" applyAlignment="1">
      <alignment horizontal="center" vertical="center" shrinkToFit="1"/>
    </xf>
    <xf numFmtId="0" fontId="38" fillId="0" borderId="102" xfId="0" applyFont="1" applyBorder="1" applyAlignment="1">
      <alignment horizontal="center" vertical="center"/>
    </xf>
    <xf numFmtId="2" fontId="11" fillId="0" borderId="106" xfId="0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8" fillId="0" borderId="17" xfId="0" applyFont="1" applyBorder="1" applyAlignment="1">
      <alignment horizontal="center" vertical="center"/>
    </xf>
    <xf numFmtId="49" fontId="18" fillId="0" borderId="97" xfId="0" quotePrefix="1" applyNumberFormat="1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9" xfId="0" applyFont="1" applyBorder="1" applyAlignment="1">
      <alignment vertical="center" shrinkToFit="1"/>
    </xf>
    <xf numFmtId="0" fontId="19" fillId="0" borderId="97" xfId="0" applyFont="1" applyBorder="1" applyAlignment="1">
      <alignment vertical="center" shrinkToFit="1"/>
    </xf>
    <xf numFmtId="0" fontId="19" fillId="0" borderId="9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98" xfId="0" applyFont="1" applyBorder="1" applyAlignment="1">
      <alignment vertical="center"/>
    </xf>
    <xf numFmtId="0" fontId="18" fillId="0" borderId="40" xfId="0" applyFont="1" applyBorder="1" applyAlignment="1">
      <alignment horizontal="center" vertical="center" shrinkToFit="1"/>
    </xf>
    <xf numFmtId="2" fontId="18" fillId="0" borderId="4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18" fillId="0" borderId="82" xfId="0" applyNumberFormat="1" applyFont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2" fontId="58" fillId="0" borderId="25" xfId="0" applyNumberFormat="1" applyFont="1" applyBorder="1" applyAlignment="1">
      <alignment horizontal="left" vertical="center"/>
    </xf>
    <xf numFmtId="0" fontId="58" fillId="0" borderId="27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24" fillId="0" borderId="9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2" fontId="60" fillId="0" borderId="25" xfId="0" applyNumberFormat="1" applyFont="1" applyBorder="1" applyAlignment="1">
      <alignment horizontal="left" vertical="center"/>
    </xf>
    <xf numFmtId="0" fontId="60" fillId="0" borderId="27" xfId="0" applyFont="1" applyBorder="1" applyAlignment="1">
      <alignment horizontal="left" vertical="center"/>
    </xf>
    <xf numFmtId="2" fontId="60" fillId="0" borderId="33" xfId="0" applyNumberFormat="1" applyFont="1" applyBorder="1" applyAlignment="1">
      <alignment horizontal="left" vertical="center"/>
    </xf>
    <xf numFmtId="1" fontId="49" fillId="0" borderId="9" xfId="0" quotePrefix="1" applyNumberFormat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49" fillId="0" borderId="8" xfId="0" applyFont="1" applyBorder="1" applyAlignment="1">
      <alignment vertical="center" shrinkToFit="1"/>
    </xf>
    <xf numFmtId="0" fontId="49" fillId="0" borderId="9" xfId="0" applyFont="1" applyBorder="1" applyAlignment="1">
      <alignment vertical="center" shrinkToFit="1"/>
    </xf>
    <xf numFmtId="0" fontId="49" fillId="0" borderId="2" xfId="0" applyFont="1" applyBorder="1" applyAlignment="1">
      <alignment horizontal="center" vertical="center"/>
    </xf>
    <xf numFmtId="0" fontId="61" fillId="0" borderId="27" xfId="0" applyFont="1" applyBorder="1" applyAlignment="1">
      <alignment horizontal="left" vertical="center"/>
    </xf>
    <xf numFmtId="0" fontId="49" fillId="2" borderId="8" xfId="0" applyFont="1" applyFill="1" applyBorder="1" applyAlignment="1">
      <alignment vertical="center" shrinkToFit="1"/>
    </xf>
    <xf numFmtId="0" fontId="49" fillId="2" borderId="9" xfId="0" applyFont="1" applyFill="1" applyBorder="1" applyAlignment="1">
      <alignment vertical="center" shrinkToFit="1"/>
    </xf>
    <xf numFmtId="0" fontId="62" fillId="0" borderId="27" xfId="0" applyFont="1" applyBorder="1" applyAlignment="1">
      <alignment horizontal="left" vertical="center"/>
    </xf>
    <xf numFmtId="1" fontId="49" fillId="0" borderId="2" xfId="0" quotePrefix="1" applyNumberFormat="1" applyFont="1" applyBorder="1" applyAlignment="1">
      <alignment horizontal="center" vertical="center" shrinkToFit="1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49" fontId="64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49" fontId="66" fillId="0" borderId="0" xfId="0" applyNumberFormat="1" applyFont="1" applyAlignment="1">
      <alignment horizontal="center" vertical="center"/>
    </xf>
    <xf numFmtId="0" fontId="67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right" vertical="center"/>
    </xf>
    <xf numFmtId="1" fontId="63" fillId="0" borderId="19" xfId="0" applyNumberFormat="1" applyFont="1" applyBorder="1" applyAlignment="1">
      <alignment horizontal="center" vertical="center"/>
    </xf>
    <xf numFmtId="1" fontId="63" fillId="0" borderId="0" xfId="0" applyNumberFormat="1" applyFont="1" applyAlignment="1">
      <alignment vertical="center"/>
    </xf>
    <xf numFmtId="0" fontId="68" fillId="0" borderId="21" xfId="0" applyFont="1" applyBorder="1" applyAlignment="1">
      <alignment horizontal="center" vertical="center" shrinkToFit="1"/>
    </xf>
    <xf numFmtId="0" fontId="68" fillId="0" borderId="21" xfId="0" applyFont="1" applyBorder="1" applyAlignment="1">
      <alignment vertical="center" shrinkToFit="1"/>
    </xf>
    <xf numFmtId="0" fontId="68" fillId="0" borderId="92" xfId="0" applyFont="1" applyBorder="1" applyAlignment="1">
      <alignment vertical="center" shrinkToFit="1"/>
    </xf>
    <xf numFmtId="0" fontId="68" fillId="0" borderId="92" xfId="0" applyFont="1" applyBorder="1" applyAlignment="1">
      <alignment horizontal="left" vertical="center"/>
    </xf>
    <xf numFmtId="0" fontId="68" fillId="0" borderId="62" xfId="0" applyFont="1" applyBorder="1" applyAlignment="1">
      <alignment horizontal="left" vertical="center" shrinkToFit="1"/>
    </xf>
    <xf numFmtId="0" fontId="71" fillId="0" borderId="0" xfId="0" applyFont="1" applyAlignment="1">
      <alignment vertical="center"/>
    </xf>
    <xf numFmtId="0" fontId="68" fillId="0" borderId="98" xfId="0" applyFont="1" applyBorder="1" applyAlignment="1">
      <alignment horizontal="center" vertical="center" shrinkToFit="1"/>
    </xf>
    <xf numFmtId="0" fontId="68" fillId="0" borderId="98" xfId="0" applyFont="1" applyBorder="1" applyAlignment="1">
      <alignment vertical="center" shrinkToFit="1"/>
    </xf>
    <xf numFmtId="0" fontId="68" fillId="0" borderId="93" xfId="0" applyFont="1" applyBorder="1" applyAlignment="1">
      <alignment horizontal="left" vertical="center"/>
    </xf>
    <xf numFmtId="0" fontId="72" fillId="0" borderId="5" xfId="0" applyFont="1" applyBorder="1" applyAlignment="1">
      <alignment horizontal="center" vertical="center"/>
    </xf>
    <xf numFmtId="1" fontId="73" fillId="0" borderId="9" xfId="0" quotePrefix="1" applyNumberFormat="1" applyFont="1" applyBorder="1" applyAlignment="1">
      <alignment horizontal="center" vertical="center" shrinkToFit="1"/>
    </xf>
    <xf numFmtId="0" fontId="73" fillId="0" borderId="2" xfId="0" applyFont="1" applyBorder="1" applyAlignment="1">
      <alignment horizontal="center" vertical="center" shrinkToFit="1"/>
    </xf>
    <xf numFmtId="0" fontId="73" fillId="0" borderId="8" xfId="0" applyFont="1" applyBorder="1" applyAlignment="1">
      <alignment vertical="center" shrinkToFit="1"/>
    </xf>
    <xf numFmtId="0" fontId="73" fillId="0" borderId="9" xfId="0" applyFont="1" applyBorder="1" applyAlignment="1">
      <alignment vertical="center" shrinkToFit="1"/>
    </xf>
    <xf numFmtId="2" fontId="66" fillId="0" borderId="5" xfId="0" applyNumberFormat="1" applyFont="1" applyBorder="1" applyAlignment="1">
      <alignment horizontal="center" vertical="center"/>
    </xf>
    <xf numFmtId="0" fontId="66" fillId="0" borderId="5" xfId="0" quotePrefix="1" applyFont="1" applyBorder="1" applyAlignment="1">
      <alignment horizontal="center" vertical="center"/>
    </xf>
    <xf numFmtId="2" fontId="72" fillId="0" borderId="5" xfId="0" applyNumberFormat="1" applyFont="1" applyBorder="1" applyAlignment="1">
      <alignment horizontal="center" vertical="center"/>
    </xf>
    <xf numFmtId="2" fontId="72" fillId="0" borderId="12" xfId="0" applyNumberFormat="1" applyFont="1" applyBorder="1" applyAlignment="1">
      <alignment horizontal="center" vertical="center"/>
    </xf>
    <xf numFmtId="2" fontId="72" fillId="0" borderId="33" xfId="0" applyNumberFormat="1" applyFont="1" applyBorder="1" applyAlignment="1">
      <alignment horizontal="left" vertical="center"/>
    </xf>
    <xf numFmtId="0" fontId="72" fillId="0" borderId="34" xfId="0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0" fontId="68" fillId="0" borderId="34" xfId="0" applyFont="1" applyBorder="1" applyAlignment="1">
      <alignment vertical="center"/>
    </xf>
    <xf numFmtId="0" fontId="74" fillId="0" borderId="34" xfId="0" applyFont="1" applyBorder="1" applyAlignment="1">
      <alignment vertical="center"/>
    </xf>
    <xf numFmtId="0" fontId="74" fillId="0" borderId="43" xfId="0" applyFont="1" applyBorder="1" applyAlignment="1">
      <alignment vertical="center"/>
    </xf>
    <xf numFmtId="0" fontId="74" fillId="0" borderId="38" xfId="0" applyFont="1" applyBorder="1" applyAlignment="1">
      <alignment horizontal="center" vertical="center" shrinkToFit="1"/>
    </xf>
    <xf numFmtId="0" fontId="71" fillId="0" borderId="0" xfId="0" applyFont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49" fontId="73" fillId="0" borderId="9" xfId="0" quotePrefix="1" applyNumberFormat="1" applyFont="1" applyBorder="1" applyAlignment="1">
      <alignment horizontal="center" vertical="center" shrinkToFit="1"/>
    </xf>
    <xf numFmtId="0" fontId="73" fillId="2" borderId="8" xfId="0" applyFont="1" applyFill="1" applyBorder="1" applyAlignment="1">
      <alignment vertical="center" shrinkToFit="1"/>
    </xf>
    <xf numFmtId="0" fontId="73" fillId="2" borderId="9" xfId="0" applyFont="1" applyFill="1" applyBorder="1" applyAlignment="1">
      <alignment vertical="center" shrinkToFit="1"/>
    </xf>
    <xf numFmtId="0" fontId="66" fillId="0" borderId="2" xfId="0" applyFont="1" applyBorder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0" fontId="75" fillId="0" borderId="27" xfId="0" applyFont="1" applyBorder="1" applyAlignment="1">
      <alignment horizontal="left" vertical="center"/>
    </xf>
    <xf numFmtId="2" fontId="72" fillId="0" borderId="28" xfId="0" applyNumberFormat="1" applyFont="1" applyBorder="1" applyAlignment="1">
      <alignment horizontal="center" vertical="center"/>
    </xf>
    <xf numFmtId="2" fontId="76" fillId="0" borderId="28" xfId="0" applyNumberFormat="1" applyFont="1" applyBorder="1" applyAlignment="1">
      <alignment horizontal="center" vertical="center"/>
    </xf>
    <xf numFmtId="0" fontId="76" fillId="0" borderId="28" xfId="0" applyFont="1" applyBorder="1" applyAlignment="1">
      <alignment vertical="center"/>
    </xf>
    <xf numFmtId="0" fontId="77" fillId="0" borderId="28" xfId="0" applyFont="1" applyBorder="1" applyAlignment="1">
      <alignment vertical="center"/>
    </xf>
    <xf numFmtId="0" fontId="74" fillId="0" borderId="28" xfId="0" applyFont="1" applyBorder="1" applyAlignment="1">
      <alignment vertical="center"/>
    </xf>
    <xf numFmtId="0" fontId="74" fillId="0" borderId="41" xfId="0" applyFont="1" applyBorder="1" applyAlignment="1">
      <alignment vertical="center"/>
    </xf>
    <xf numFmtId="0" fontId="74" fillId="0" borderId="29" xfId="0" applyFont="1" applyBorder="1" applyAlignment="1">
      <alignment horizontal="center" vertical="center" shrinkToFit="1"/>
    </xf>
    <xf numFmtId="49" fontId="78" fillId="0" borderId="9" xfId="0" quotePrefix="1" applyNumberFormat="1" applyFont="1" applyBorder="1" applyAlignment="1">
      <alignment horizontal="center" vertical="center" shrinkToFit="1"/>
    </xf>
    <xf numFmtId="0" fontId="79" fillId="0" borderId="2" xfId="0" applyFont="1" applyBorder="1" applyAlignment="1">
      <alignment horizontal="center" vertical="center" shrinkToFit="1"/>
    </xf>
    <xf numFmtId="0" fontId="79" fillId="2" borderId="8" xfId="0" applyFont="1" applyFill="1" applyBorder="1" applyAlignment="1">
      <alignment vertical="center" shrinkToFit="1"/>
    </xf>
    <xf numFmtId="0" fontId="79" fillId="2" borderId="9" xfId="0" applyFont="1" applyFill="1" applyBorder="1" applyAlignment="1">
      <alignment vertical="center" shrinkToFit="1"/>
    </xf>
    <xf numFmtId="0" fontId="72" fillId="0" borderId="9" xfId="0" applyFont="1" applyBorder="1" applyAlignment="1">
      <alignment horizontal="center" vertical="center" shrinkToFit="1"/>
    </xf>
    <xf numFmtId="0" fontId="72" fillId="0" borderId="28" xfId="0" applyFont="1" applyBorder="1" applyAlignment="1">
      <alignment horizontal="left" vertical="center"/>
    </xf>
    <xf numFmtId="0" fontId="72" fillId="0" borderId="28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28" xfId="0" applyFont="1" applyBorder="1" applyAlignment="1">
      <alignment vertical="center"/>
    </xf>
    <xf numFmtId="0" fontId="72" fillId="2" borderId="2" xfId="0" applyFont="1" applyFill="1" applyBorder="1" applyAlignment="1">
      <alignment horizontal="center" vertical="center"/>
    </xf>
    <xf numFmtId="49" fontId="78" fillId="2" borderId="9" xfId="0" quotePrefix="1" applyNumberFormat="1" applyFont="1" applyFill="1" applyBorder="1" applyAlignment="1">
      <alignment horizontal="center" vertical="center" shrinkToFit="1"/>
    </xf>
    <xf numFmtId="0" fontId="79" fillId="2" borderId="2" xfId="0" applyFont="1" applyFill="1" applyBorder="1" applyAlignment="1">
      <alignment horizontal="center" vertical="center" shrinkToFit="1"/>
    </xf>
    <xf numFmtId="0" fontId="66" fillId="2" borderId="2" xfId="0" applyFont="1" applyFill="1" applyBorder="1" applyAlignment="1">
      <alignment horizontal="center" vertical="center"/>
    </xf>
    <xf numFmtId="0" fontId="72" fillId="2" borderId="9" xfId="0" applyFont="1" applyFill="1" applyBorder="1" applyAlignment="1">
      <alignment horizontal="center" vertical="center" shrinkToFit="1"/>
    </xf>
    <xf numFmtId="0" fontId="75" fillId="2" borderId="27" xfId="0" applyFont="1" applyFill="1" applyBorder="1" applyAlignment="1">
      <alignment horizontal="left" vertical="center"/>
    </xf>
    <xf numFmtId="0" fontId="72" fillId="2" borderId="28" xfId="0" applyFont="1" applyFill="1" applyBorder="1" applyAlignment="1">
      <alignment horizontal="left" vertical="center"/>
    </xf>
    <xf numFmtId="0" fontId="72" fillId="2" borderId="28" xfId="0" applyFont="1" applyFill="1" applyBorder="1" applyAlignment="1">
      <alignment horizontal="center" vertical="center"/>
    </xf>
    <xf numFmtId="0" fontId="68" fillId="2" borderId="28" xfId="0" applyFont="1" applyFill="1" applyBorder="1" applyAlignment="1">
      <alignment horizontal="center" vertical="center"/>
    </xf>
    <xf numFmtId="0" fontId="68" fillId="2" borderId="28" xfId="0" applyFont="1" applyFill="1" applyBorder="1" applyAlignment="1">
      <alignment vertical="center"/>
    </xf>
    <xf numFmtId="0" fontId="74" fillId="2" borderId="28" xfId="0" applyFont="1" applyFill="1" applyBorder="1" applyAlignment="1">
      <alignment vertical="center"/>
    </xf>
    <xf numFmtId="0" fontId="74" fillId="2" borderId="41" xfId="0" applyFont="1" applyFill="1" applyBorder="1" applyAlignment="1">
      <alignment vertical="center"/>
    </xf>
    <xf numFmtId="0" fontId="74" fillId="2" borderId="29" xfId="0" applyFont="1" applyFill="1" applyBorder="1" applyAlignment="1">
      <alignment horizontal="center" vertical="center" shrinkToFit="1"/>
    </xf>
    <xf numFmtId="0" fontId="72" fillId="0" borderId="4" xfId="0" applyFont="1" applyBorder="1" applyAlignment="1">
      <alignment horizontal="center" vertical="center"/>
    </xf>
    <xf numFmtId="49" fontId="72" fillId="0" borderId="4" xfId="0" quotePrefix="1" applyNumberFormat="1" applyFont="1" applyBorder="1" applyAlignment="1">
      <alignment horizontal="center" vertical="center" shrinkToFit="1"/>
    </xf>
    <xf numFmtId="0" fontId="72" fillId="0" borderId="4" xfId="0" applyFont="1" applyBorder="1" applyAlignment="1">
      <alignment horizontal="center" vertical="center" shrinkToFit="1"/>
    </xf>
    <xf numFmtId="0" fontId="72" fillId="0" borderId="10" xfId="0" applyFont="1" applyBorder="1" applyAlignment="1">
      <alignment vertical="center" shrinkToFit="1"/>
    </xf>
    <xf numFmtId="0" fontId="72" fillId="0" borderId="11" xfId="0" applyFont="1" applyBorder="1" applyAlignment="1">
      <alignment vertical="center" shrinkToFit="1"/>
    </xf>
    <xf numFmtId="0" fontId="66" fillId="0" borderId="4" xfId="0" applyFont="1" applyBorder="1" applyAlignment="1">
      <alignment horizontal="center" vertical="center"/>
    </xf>
    <xf numFmtId="0" fontId="72" fillId="0" borderId="11" xfId="0" applyFont="1" applyBorder="1" applyAlignment="1">
      <alignment horizontal="center" vertical="center" shrinkToFit="1"/>
    </xf>
    <xf numFmtId="0" fontId="78" fillId="0" borderId="4" xfId="0" applyFont="1" applyBorder="1" applyAlignment="1">
      <alignment horizontal="center" vertical="center"/>
    </xf>
    <xf numFmtId="0" fontId="75" fillId="0" borderId="30" xfId="0" applyFont="1" applyBorder="1" applyAlignment="1">
      <alignment horizontal="left" vertical="center"/>
    </xf>
    <xf numFmtId="0" fontId="72" fillId="0" borderId="10" xfId="0" applyFont="1" applyBorder="1" applyAlignment="1">
      <alignment vertical="center"/>
    </xf>
    <xf numFmtId="0" fontId="72" fillId="0" borderId="11" xfId="0" applyFont="1" applyBorder="1" applyAlignment="1">
      <alignment vertical="center"/>
    </xf>
    <xf numFmtId="49" fontId="72" fillId="0" borderId="13" xfId="0" quotePrefix="1" applyNumberFormat="1" applyFont="1" applyBorder="1" applyAlignment="1">
      <alignment horizontal="center" vertical="center" shrinkToFit="1"/>
    </xf>
    <xf numFmtId="0" fontId="72" fillId="0" borderId="5" xfId="0" applyFont="1" applyBorder="1" applyAlignment="1">
      <alignment horizontal="center" vertical="center" shrinkToFit="1"/>
    </xf>
    <xf numFmtId="0" fontId="72" fillId="0" borderId="12" xfId="0" applyFont="1" applyBorder="1" applyAlignment="1">
      <alignment vertical="center" shrinkToFit="1"/>
    </xf>
    <xf numFmtId="0" fontId="72" fillId="0" borderId="13" xfId="0" applyFont="1" applyBorder="1" applyAlignment="1">
      <alignment vertical="center" shrinkToFit="1"/>
    </xf>
    <xf numFmtId="0" fontId="66" fillId="0" borderId="5" xfId="0" applyFont="1" applyBorder="1" applyAlignment="1">
      <alignment horizontal="center" vertical="center"/>
    </xf>
    <xf numFmtId="0" fontId="80" fillId="0" borderId="13" xfId="0" applyFont="1" applyBorder="1" applyAlignment="1">
      <alignment horizontal="center" vertical="center" shrinkToFit="1"/>
    </xf>
    <xf numFmtId="0" fontId="68" fillId="0" borderId="0" xfId="0" applyFont="1" applyAlignment="1">
      <alignment horizontal="center" vertical="center"/>
    </xf>
    <xf numFmtId="0" fontId="72" fillId="0" borderId="12" xfId="0" applyFont="1" applyBorder="1" applyAlignment="1">
      <alignment vertical="center"/>
    </xf>
    <xf numFmtId="0" fontId="72" fillId="0" borderId="13" xfId="0" applyFont="1" applyBorder="1" applyAlignment="1">
      <alignment vertical="center"/>
    </xf>
    <xf numFmtId="0" fontId="68" fillId="0" borderId="2" xfId="0" applyFont="1" applyBorder="1" applyAlignment="1">
      <alignment horizontal="center" vertical="center"/>
    </xf>
    <xf numFmtId="49" fontId="72" fillId="0" borderId="9" xfId="0" quotePrefix="1" applyNumberFormat="1" applyFont="1" applyBorder="1" applyAlignment="1">
      <alignment horizontal="center" vertical="center" shrinkToFit="1"/>
    </xf>
    <xf numFmtId="0" fontId="72" fillId="0" borderId="2" xfId="0" applyFont="1" applyBorder="1" applyAlignment="1">
      <alignment horizontal="center" vertical="center" shrinkToFit="1"/>
    </xf>
    <xf numFmtId="0" fontId="72" fillId="0" borderId="8" xfId="0" applyFont="1" applyBorder="1" applyAlignment="1">
      <alignment vertical="center" shrinkToFit="1"/>
    </xf>
    <xf numFmtId="0" fontId="72" fillId="0" borderId="9" xfId="0" applyFont="1" applyBorder="1" applyAlignment="1">
      <alignment vertical="center" shrinkToFit="1"/>
    </xf>
    <xf numFmtId="0" fontId="74" fillId="0" borderId="2" xfId="0" applyFont="1" applyBorder="1" applyAlignment="1">
      <alignment horizontal="center" vertical="center"/>
    </xf>
    <xf numFmtId="0" fontId="72" fillId="0" borderId="8" xfId="0" applyFont="1" applyBorder="1" applyAlignment="1">
      <alignment vertical="center"/>
    </xf>
    <xf numFmtId="0" fontId="72" fillId="0" borderId="9" xfId="0" applyFont="1" applyBorder="1" applyAlignment="1">
      <alignment vertical="center"/>
    </xf>
    <xf numFmtId="49" fontId="72" fillId="0" borderId="2" xfId="0" quotePrefix="1" applyNumberFormat="1" applyFont="1" applyBorder="1" applyAlignment="1">
      <alignment horizontal="center" vertical="center" shrinkToFit="1"/>
    </xf>
    <xf numFmtId="0" fontId="72" fillId="0" borderId="107" xfId="0" applyFont="1" applyBorder="1" applyAlignment="1">
      <alignment vertical="center"/>
    </xf>
    <xf numFmtId="0" fontId="68" fillId="0" borderId="4" xfId="0" applyFont="1" applyBorder="1" applyAlignment="1">
      <alignment horizontal="center" vertical="center"/>
    </xf>
    <xf numFmtId="49" fontId="72" fillId="0" borderId="11" xfId="0" quotePrefix="1" applyNumberFormat="1" applyFont="1" applyBorder="1" applyAlignment="1">
      <alignment horizontal="center" vertical="center" shrinkToFit="1"/>
    </xf>
    <xf numFmtId="2" fontId="72" fillId="0" borderId="4" xfId="0" applyNumberFormat="1" applyFont="1" applyBorder="1" applyAlignment="1">
      <alignment horizontal="center" vertical="center"/>
    </xf>
    <xf numFmtId="0" fontId="72" fillId="0" borderId="108" xfId="0" applyFont="1" applyBorder="1" applyAlignment="1">
      <alignment vertical="center"/>
    </xf>
    <xf numFmtId="49" fontId="81" fillId="0" borderId="13" xfId="0" quotePrefix="1" applyNumberFormat="1" applyFont="1" applyBorder="1" applyAlignment="1">
      <alignment horizontal="center" vertical="center" shrinkToFit="1"/>
    </xf>
    <xf numFmtId="0" fontId="81" fillId="0" borderId="5" xfId="0" applyFont="1" applyBorder="1" applyAlignment="1">
      <alignment horizontal="center" vertical="center" shrinkToFit="1"/>
    </xf>
    <xf numFmtId="0" fontId="81" fillId="0" borderId="12" xfId="0" applyFont="1" applyBorder="1" applyAlignment="1">
      <alignment vertical="center" shrinkToFit="1"/>
    </xf>
    <xf numFmtId="0" fontId="81" fillId="0" borderId="13" xfId="0" applyFont="1" applyBorder="1" applyAlignment="1">
      <alignment vertical="center" shrinkToFit="1"/>
    </xf>
    <xf numFmtId="0" fontId="81" fillId="0" borderId="13" xfId="0" applyFont="1" applyBorder="1" applyAlignment="1">
      <alignment horizontal="center" vertical="center" shrinkToFit="1"/>
    </xf>
    <xf numFmtId="0" fontId="81" fillId="0" borderId="5" xfId="0" applyFont="1" applyBorder="1" applyAlignment="1">
      <alignment horizontal="center" vertical="center"/>
    </xf>
    <xf numFmtId="2" fontId="81" fillId="0" borderId="109" xfId="0" applyNumberFormat="1" applyFont="1" applyBorder="1" applyAlignment="1">
      <alignment vertical="center"/>
    </xf>
    <xf numFmtId="2" fontId="81" fillId="0" borderId="6" xfId="0" applyNumberFormat="1" applyFont="1" applyBorder="1" applyAlignment="1">
      <alignment vertical="center"/>
    </xf>
    <xf numFmtId="2" fontId="81" fillId="0" borderId="7" xfId="0" applyNumberFormat="1" applyFont="1" applyBorder="1" applyAlignment="1">
      <alignment vertical="center"/>
    </xf>
    <xf numFmtId="49" fontId="81" fillId="0" borderId="9" xfId="0" quotePrefix="1" applyNumberFormat="1" applyFont="1" applyBorder="1" applyAlignment="1">
      <alignment horizontal="center" vertical="center" shrinkToFit="1"/>
    </xf>
    <xf numFmtId="0" fontId="81" fillId="0" borderId="2" xfId="0" applyFont="1" applyBorder="1" applyAlignment="1">
      <alignment horizontal="center" vertical="center" shrinkToFit="1"/>
    </xf>
    <xf numFmtId="0" fontId="81" fillId="0" borderId="8" xfId="0" applyFont="1" applyBorder="1" applyAlignment="1">
      <alignment horizontal="left" vertical="center" shrinkToFit="1"/>
    </xf>
    <xf numFmtId="0" fontId="81" fillId="0" borderId="9" xfId="0" applyFont="1" applyBorder="1" applyAlignment="1">
      <alignment vertical="center" shrinkToFit="1"/>
    </xf>
    <xf numFmtId="0" fontId="81" fillId="0" borderId="9" xfId="0" applyFont="1" applyBorder="1" applyAlignment="1">
      <alignment horizontal="center" vertical="center" shrinkToFit="1"/>
    </xf>
    <xf numFmtId="0" fontId="81" fillId="0" borderId="2" xfId="0" applyFont="1" applyBorder="1" applyAlignment="1">
      <alignment horizontal="center" vertical="center"/>
    </xf>
    <xf numFmtId="2" fontId="81" fillId="0" borderId="99" xfId="0" applyNumberFormat="1" applyFont="1" applyBorder="1" applyAlignment="1">
      <alignment vertical="center"/>
    </xf>
    <xf numFmtId="2" fontId="81" fillId="0" borderId="12" xfId="0" applyNumberFormat="1" applyFont="1" applyBorder="1" applyAlignment="1">
      <alignment vertical="center"/>
    </xf>
    <xf numFmtId="2" fontId="81" fillId="0" borderId="13" xfId="0" applyNumberFormat="1" applyFont="1" applyBorder="1" applyAlignment="1">
      <alignment vertical="center"/>
    </xf>
    <xf numFmtId="49" fontId="68" fillId="0" borderId="9" xfId="0" quotePrefix="1" applyNumberFormat="1" applyFont="1" applyBorder="1" applyAlignment="1">
      <alignment horizontal="center" vertical="center" shrinkToFit="1"/>
    </xf>
    <xf numFmtId="0" fontId="68" fillId="0" borderId="2" xfId="0" applyFont="1" applyBorder="1" applyAlignment="1">
      <alignment horizontal="center" vertical="center" shrinkToFit="1"/>
    </xf>
    <xf numFmtId="0" fontId="68" fillId="0" borderId="8" xfId="0" applyFont="1" applyBorder="1" applyAlignment="1">
      <alignment horizontal="left" vertical="center" shrinkToFit="1"/>
    </xf>
    <xf numFmtId="0" fontId="68" fillId="0" borderId="9" xfId="0" applyFont="1" applyBorder="1" applyAlignment="1">
      <alignment vertical="center" shrinkToFit="1"/>
    </xf>
    <xf numFmtId="0" fontId="68" fillId="0" borderId="9" xfId="0" applyFont="1" applyBorder="1" applyAlignment="1">
      <alignment horizontal="center" vertical="center" shrinkToFit="1"/>
    </xf>
    <xf numFmtId="2" fontId="68" fillId="0" borderId="99" xfId="0" applyNumberFormat="1" applyFont="1" applyBorder="1" applyAlignment="1">
      <alignment vertical="center"/>
    </xf>
    <xf numFmtId="2" fontId="68" fillId="0" borderId="12" xfId="0" applyNumberFormat="1" applyFont="1" applyBorder="1" applyAlignment="1">
      <alignment vertical="center"/>
    </xf>
    <xf numFmtId="2" fontId="68" fillId="0" borderId="13" xfId="0" applyNumberFormat="1" applyFont="1" applyBorder="1" applyAlignment="1">
      <alignment vertical="center"/>
    </xf>
    <xf numFmtId="0" fontId="68" fillId="0" borderId="8" xfId="0" applyFont="1" applyBorder="1" applyAlignment="1">
      <alignment vertical="center" shrinkToFit="1"/>
    </xf>
    <xf numFmtId="49" fontId="80" fillId="0" borderId="11" xfId="0" quotePrefix="1" applyNumberFormat="1" applyFont="1" applyBorder="1" applyAlignment="1">
      <alignment horizontal="center" vertical="center" shrinkToFit="1"/>
    </xf>
    <xf numFmtId="0" fontId="80" fillId="0" borderId="4" xfId="0" applyFont="1" applyBorder="1" applyAlignment="1">
      <alignment horizontal="center" vertical="center" shrinkToFit="1"/>
    </xf>
    <xf numFmtId="0" fontId="80" fillId="0" borderId="10" xfId="0" applyFont="1" applyBorder="1" applyAlignment="1">
      <alignment vertical="center" shrinkToFit="1"/>
    </xf>
    <xf numFmtId="0" fontId="80" fillId="0" borderId="11" xfId="0" applyFont="1" applyBorder="1" applyAlignment="1">
      <alignment vertical="center" shrinkToFit="1"/>
    </xf>
    <xf numFmtId="0" fontId="80" fillId="0" borderId="11" xfId="0" applyFont="1" applyBorder="1" applyAlignment="1">
      <alignment horizontal="center" vertical="center" shrinkToFit="1"/>
    </xf>
    <xf numFmtId="0" fontId="80" fillId="0" borderId="4" xfId="0" applyFont="1" applyBorder="1" applyAlignment="1">
      <alignment horizontal="center" vertical="center"/>
    </xf>
    <xf numFmtId="0" fontId="72" fillId="0" borderId="30" xfId="0" applyFont="1" applyBorder="1" applyAlignment="1">
      <alignment horizontal="left" vertical="center"/>
    </xf>
    <xf numFmtId="0" fontId="72" fillId="0" borderId="31" xfId="0" applyFont="1" applyBorder="1" applyAlignment="1">
      <alignment horizontal="left" vertical="center"/>
    </xf>
    <xf numFmtId="0" fontId="72" fillId="0" borderId="31" xfId="0" applyFont="1" applyBorder="1" applyAlignment="1">
      <alignment horizontal="center" vertical="center"/>
    </xf>
    <xf numFmtId="0" fontId="74" fillId="0" borderId="31" xfId="0" applyFont="1" applyBorder="1" applyAlignment="1">
      <alignment horizontal="center" vertical="center"/>
    </xf>
    <xf numFmtId="0" fontId="74" fillId="0" borderId="31" xfId="0" applyFont="1" applyBorder="1" applyAlignment="1">
      <alignment vertical="center"/>
    </xf>
    <xf numFmtId="0" fontId="74" fillId="0" borderId="42" xfId="0" applyFont="1" applyBorder="1" applyAlignment="1">
      <alignment vertical="center"/>
    </xf>
    <xf numFmtId="0" fontId="74" fillId="0" borderId="32" xfId="0" applyFont="1" applyBorder="1" applyAlignment="1">
      <alignment horizontal="center" vertical="center" shrinkToFit="1"/>
    </xf>
    <xf numFmtId="49" fontId="80" fillId="0" borderId="7" xfId="0" quotePrefix="1" applyNumberFormat="1" applyFont="1" applyBorder="1" applyAlignment="1">
      <alignment horizontal="center" vertical="center" shrinkToFit="1"/>
    </xf>
    <xf numFmtId="0" fontId="80" fillId="0" borderId="1" xfId="0" applyFont="1" applyBorder="1" applyAlignment="1">
      <alignment horizontal="center" vertical="center" shrinkToFit="1"/>
    </xf>
    <xf numFmtId="0" fontId="80" fillId="0" borderId="6" xfId="0" applyFont="1" applyBorder="1" applyAlignment="1">
      <alignment vertical="center" shrinkToFit="1"/>
    </xf>
    <xf numFmtId="0" fontId="80" fillId="0" borderId="7" xfId="0" applyFont="1" applyBorder="1" applyAlignment="1">
      <alignment vertical="center" shrinkToFit="1"/>
    </xf>
    <xf numFmtId="0" fontId="80" fillId="0" borderId="7" xfId="0" applyFont="1" applyBorder="1" applyAlignment="1">
      <alignment horizontal="center" vertical="center" shrinkToFit="1"/>
    </xf>
    <xf numFmtId="2" fontId="80" fillId="0" borderId="1" xfId="0" applyNumberFormat="1" applyFont="1" applyBorder="1" applyAlignment="1">
      <alignment horizontal="center" vertical="center"/>
    </xf>
    <xf numFmtId="0" fontId="74" fillId="0" borderId="34" xfId="0" applyFont="1" applyBorder="1" applyAlignment="1">
      <alignment horizontal="center" vertical="center"/>
    </xf>
    <xf numFmtId="49" fontId="80" fillId="0" borderId="9" xfId="0" quotePrefix="1" applyNumberFormat="1" applyFont="1" applyBorder="1" applyAlignment="1">
      <alignment horizontal="center" vertical="center" shrinkToFit="1"/>
    </xf>
    <xf numFmtId="0" fontId="80" fillId="0" borderId="2" xfId="0" applyFont="1" applyBorder="1" applyAlignment="1">
      <alignment horizontal="center" vertical="center" shrinkToFit="1"/>
    </xf>
    <xf numFmtId="0" fontId="80" fillId="0" borderId="8" xfId="0" applyFont="1" applyBorder="1" applyAlignment="1">
      <alignment vertical="center" shrinkToFit="1"/>
    </xf>
    <xf numFmtId="0" fontId="80" fillId="0" borderId="9" xfId="0" applyFont="1" applyBorder="1" applyAlignment="1">
      <alignment vertical="center" shrinkToFit="1"/>
    </xf>
    <xf numFmtId="0" fontId="80" fillId="0" borderId="9" xfId="0" applyFont="1" applyBorder="1" applyAlignment="1">
      <alignment horizontal="center" vertical="center" shrinkToFit="1"/>
    </xf>
    <xf numFmtId="0" fontId="80" fillId="0" borderId="2" xfId="0" applyFont="1" applyBorder="1" applyAlignment="1">
      <alignment horizontal="center" vertical="center"/>
    </xf>
    <xf numFmtId="0" fontId="72" fillId="0" borderId="27" xfId="0" applyFont="1" applyBorder="1" applyAlignment="1">
      <alignment horizontal="left" vertical="center"/>
    </xf>
    <xf numFmtId="2" fontId="77" fillId="0" borderId="28" xfId="0" applyNumberFormat="1" applyFont="1" applyBorder="1" applyAlignment="1">
      <alignment horizontal="center" vertical="center"/>
    </xf>
    <xf numFmtId="0" fontId="74" fillId="0" borderId="28" xfId="0" applyFont="1" applyBorder="1" applyAlignment="1">
      <alignment horizontal="center" vertical="center"/>
    </xf>
    <xf numFmtId="0" fontId="80" fillId="0" borderId="5" xfId="0" applyFont="1" applyBorder="1" applyAlignment="1">
      <alignment horizontal="center" vertical="center" shrinkToFit="1"/>
    </xf>
    <xf numFmtId="0" fontId="80" fillId="0" borderId="12" xfId="0" applyFont="1" applyBorder="1" applyAlignment="1">
      <alignment vertical="center" shrinkToFit="1"/>
    </xf>
    <xf numFmtId="0" fontId="80" fillId="0" borderId="13" xfId="0" applyFont="1" applyBorder="1" applyAlignment="1">
      <alignment vertical="center" shrinkToFit="1"/>
    </xf>
    <xf numFmtId="0" fontId="80" fillId="0" borderId="5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 shrinkToFit="1"/>
    </xf>
    <xf numFmtId="0" fontId="80" fillId="0" borderId="14" xfId="0" applyFont="1" applyBorder="1" applyAlignment="1">
      <alignment vertical="center" shrinkToFit="1"/>
    </xf>
    <xf numFmtId="0" fontId="80" fillId="0" borderId="15" xfId="0" applyFont="1" applyBorder="1" applyAlignment="1">
      <alignment vertical="center" shrinkToFit="1"/>
    </xf>
    <xf numFmtId="0" fontId="80" fillId="0" borderId="15" xfId="0" applyFont="1" applyBorder="1" applyAlignment="1">
      <alignment horizontal="center" vertical="center" shrinkToFit="1"/>
    </xf>
    <xf numFmtId="0" fontId="80" fillId="0" borderId="3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2" fontId="80" fillId="0" borderId="2" xfId="0" applyNumberFormat="1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80" fillId="0" borderId="33" xfId="0" applyFont="1" applyBorder="1" applyAlignment="1">
      <alignment horizontal="center" vertical="center"/>
    </xf>
    <xf numFmtId="0" fontId="80" fillId="0" borderId="34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80" fillId="0" borderId="28" xfId="0" applyFont="1" applyBorder="1" applyAlignment="1">
      <alignment horizontal="center" vertical="center"/>
    </xf>
    <xf numFmtId="49" fontId="74" fillId="0" borderId="9" xfId="0" quotePrefix="1" applyNumberFormat="1" applyFont="1" applyBorder="1" applyAlignment="1">
      <alignment horizontal="center" vertical="center" shrinkToFit="1"/>
    </xf>
    <xf numFmtId="0" fontId="82" fillId="0" borderId="2" xfId="0" applyFont="1" applyBorder="1" applyAlignment="1">
      <alignment horizontal="center" vertical="center" shrinkToFit="1"/>
    </xf>
    <xf numFmtId="0" fontId="82" fillId="0" borderId="8" xfId="0" applyFont="1" applyBorder="1" applyAlignment="1">
      <alignment vertical="center" shrinkToFit="1"/>
    </xf>
    <xf numFmtId="0" fontId="82" fillId="0" borderId="9" xfId="0" applyFont="1" applyBorder="1" applyAlignment="1">
      <alignment vertical="center" shrinkToFit="1"/>
    </xf>
    <xf numFmtId="0" fontId="82" fillId="0" borderId="9" xfId="0" applyFont="1" applyBorder="1" applyAlignment="1">
      <alignment horizontal="center" vertical="center" shrinkToFit="1"/>
    </xf>
    <xf numFmtId="0" fontId="74" fillId="0" borderId="27" xfId="0" applyFont="1" applyBorder="1" applyAlignment="1">
      <alignment horizontal="center" vertical="center"/>
    </xf>
    <xf numFmtId="49" fontId="74" fillId="0" borderId="11" xfId="0" quotePrefix="1" applyNumberFormat="1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10" xfId="0" applyFont="1" applyBorder="1" applyAlignment="1">
      <alignment vertical="center" shrinkToFit="1"/>
    </xf>
    <xf numFmtId="0" fontId="82" fillId="0" borderId="11" xfId="0" applyFont="1" applyBorder="1" applyAlignment="1">
      <alignment vertical="center" shrinkToFit="1"/>
    </xf>
    <xf numFmtId="0" fontId="82" fillId="0" borderId="11" xfId="0" applyFont="1" applyBorder="1" applyAlignment="1">
      <alignment horizontal="center" vertical="center" shrinkToFit="1"/>
    </xf>
    <xf numFmtId="0" fontId="74" fillId="0" borderId="30" xfId="0" applyFont="1" applyBorder="1" applyAlignment="1">
      <alignment horizontal="center" vertical="center"/>
    </xf>
    <xf numFmtId="49" fontId="74" fillId="0" borderId="7" xfId="0" quotePrefix="1" applyNumberFormat="1" applyFont="1" applyBorder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2" xfId="0" applyFont="1" applyBorder="1" applyAlignment="1">
      <alignment vertical="center" shrinkToFit="1"/>
    </xf>
    <xf numFmtId="0" fontId="82" fillId="0" borderId="13" xfId="0" applyFont="1" applyBorder="1" applyAlignment="1">
      <alignment vertical="center" shrinkToFit="1"/>
    </xf>
    <xf numFmtId="0" fontId="82" fillId="0" borderId="13" xfId="0" applyFont="1" applyBorder="1" applyAlignment="1">
      <alignment horizontal="center" vertical="center" shrinkToFit="1"/>
    </xf>
    <xf numFmtId="0" fontId="74" fillId="0" borderId="5" xfId="0" applyFont="1" applyBorder="1" applyAlignment="1">
      <alignment horizontal="center" vertical="center"/>
    </xf>
    <xf numFmtId="0" fontId="74" fillId="0" borderId="33" xfId="0" applyFont="1" applyBorder="1" applyAlignment="1">
      <alignment horizontal="center" vertical="center"/>
    </xf>
    <xf numFmtId="0" fontId="74" fillId="0" borderId="28" xfId="0" quotePrefix="1" applyFont="1" applyBorder="1" applyAlignment="1">
      <alignment horizontal="center" vertical="center"/>
    </xf>
    <xf numFmtId="49" fontId="74" fillId="0" borderId="9" xfId="0" quotePrefix="1" applyNumberFormat="1" applyFont="1" applyBorder="1" applyAlignment="1">
      <alignment horizontal="center" vertical="center"/>
    </xf>
    <xf numFmtId="0" fontId="82" fillId="0" borderId="2" xfId="0" applyFont="1" applyBorder="1" applyAlignment="1">
      <alignment horizontal="center" vertical="center"/>
    </xf>
    <xf numFmtId="0" fontId="82" fillId="0" borderId="8" xfId="0" applyFont="1" applyBorder="1" applyAlignment="1">
      <alignment horizontal="left" vertical="center"/>
    </xf>
    <xf numFmtId="0" fontId="82" fillId="0" borderId="9" xfId="0" applyFont="1" applyBorder="1" applyAlignment="1">
      <alignment vertical="center"/>
    </xf>
    <xf numFmtId="0" fontId="82" fillId="0" borderId="9" xfId="0" applyFont="1" applyBorder="1" applyAlignment="1">
      <alignment horizontal="center" vertical="center"/>
    </xf>
    <xf numFmtId="49" fontId="74" fillId="0" borderId="11" xfId="0" quotePrefix="1" applyNumberFormat="1" applyFont="1" applyBorder="1" applyAlignment="1">
      <alignment horizontal="center" vertical="center"/>
    </xf>
    <xf numFmtId="0" fontId="82" fillId="0" borderId="4" xfId="0" applyFont="1" applyBorder="1" applyAlignment="1">
      <alignment horizontal="center" vertical="center"/>
    </xf>
    <xf numFmtId="0" fontId="82" fillId="0" borderId="10" xfId="0" applyFont="1" applyBorder="1" applyAlignment="1">
      <alignment horizontal="left" vertical="center"/>
    </xf>
    <xf numFmtId="0" fontId="82" fillId="0" borderId="11" xfId="0" applyFont="1" applyBorder="1" applyAlignment="1">
      <alignment vertical="center"/>
    </xf>
    <xf numFmtId="0" fontId="82" fillId="0" borderId="11" xfId="0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74" fillId="0" borderId="89" xfId="0" applyFont="1" applyBorder="1" applyAlignment="1">
      <alignment vertical="center"/>
    </xf>
    <xf numFmtId="0" fontId="74" fillId="0" borderId="0" xfId="0" applyFont="1" applyAlignment="1">
      <alignment horizontal="right" vertical="center"/>
    </xf>
    <xf numFmtId="0" fontId="68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vertical="center"/>
    </xf>
    <xf numFmtId="49" fontId="76" fillId="0" borderId="0" xfId="0" applyNumberFormat="1" applyFont="1" applyAlignment="1">
      <alignment horizontal="center" vertical="center"/>
    </xf>
    <xf numFmtId="49" fontId="67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vertical="center"/>
    </xf>
    <xf numFmtId="49" fontId="63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49" fontId="16" fillId="0" borderId="9" xfId="0" quotePrefix="1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84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85" fillId="0" borderId="58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85" fillId="0" borderId="61" xfId="0" applyFont="1" applyBorder="1" applyAlignment="1">
      <alignment horizontal="left" vertical="center"/>
    </xf>
    <xf numFmtId="0" fontId="85" fillId="0" borderId="54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5" fillId="0" borderId="46" xfId="0" applyFont="1" applyBorder="1" applyAlignment="1">
      <alignment horizontal="left" vertical="center"/>
    </xf>
    <xf numFmtId="0" fontId="85" fillId="0" borderId="54" xfId="0" applyFont="1" applyBorder="1" applyAlignment="1">
      <alignment vertical="center"/>
    </xf>
    <xf numFmtId="0" fontId="85" fillId="0" borderId="72" xfId="0" applyFont="1" applyBorder="1" applyAlignment="1">
      <alignment horizontal="left" vertical="center"/>
    </xf>
    <xf numFmtId="0" fontId="86" fillId="0" borderId="0" xfId="0" applyFont="1" applyAlignment="1">
      <alignment vertical="center"/>
    </xf>
    <xf numFmtId="0" fontId="84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84" fillId="0" borderId="0" xfId="0" applyFont="1" applyAlignment="1">
      <alignment horizontal="center" vertical="center" shrinkToFit="1"/>
    </xf>
    <xf numFmtId="1" fontId="8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0" fontId="33" fillId="0" borderId="17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68" fillId="0" borderId="91" xfId="0" applyFont="1" applyBorder="1" applyAlignment="1">
      <alignment horizontal="center" vertical="center" shrinkToFit="1"/>
    </xf>
    <xf numFmtId="0" fontId="74" fillId="0" borderId="0" xfId="0" applyFont="1" applyAlignment="1">
      <alignment horizontal="center" vertical="center"/>
    </xf>
    <xf numFmtId="0" fontId="70" fillId="0" borderId="16" xfId="0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shrinkToFit="1"/>
    </xf>
    <xf numFmtId="0" fontId="65" fillId="0" borderId="91" xfId="0" applyFont="1" applyBorder="1" applyAlignment="1">
      <alignment horizontal="center" vertical="center" shrinkToFit="1"/>
    </xf>
    <xf numFmtId="0" fontId="68" fillId="0" borderId="16" xfId="0" applyFont="1" applyBorder="1" applyAlignment="1">
      <alignment horizontal="center" vertical="center" shrinkToFit="1"/>
    </xf>
    <xf numFmtId="0" fontId="68" fillId="0" borderId="17" xfId="0" applyFont="1" applyBorder="1" applyAlignment="1">
      <alignment horizontal="center" vertical="center" shrinkToFit="1"/>
    </xf>
    <xf numFmtId="0" fontId="63" fillId="0" borderId="16" xfId="0" applyFont="1" applyBorder="1" applyAlignment="1">
      <alignment horizontal="center" vertical="center" shrinkToFit="1"/>
    </xf>
    <xf numFmtId="0" fontId="63" fillId="0" borderId="17" xfId="0" applyFont="1" applyBorder="1" applyAlignment="1">
      <alignment horizontal="center" vertical="center" shrinkToFit="1"/>
    </xf>
    <xf numFmtId="0" fontId="69" fillId="0" borderId="16" xfId="0" applyFont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70" fillId="0" borderId="56" xfId="0" applyFont="1" applyBorder="1" applyAlignment="1">
      <alignment horizontal="left" vertical="center"/>
    </xf>
    <xf numFmtId="0" fontId="70" fillId="0" borderId="68" xfId="0" applyFont="1" applyBorder="1" applyAlignment="1">
      <alignment horizontal="left" vertical="center"/>
    </xf>
    <xf numFmtId="0" fontId="70" fillId="0" borderId="64" xfId="0" applyFont="1" applyBorder="1" applyAlignment="1">
      <alignment horizontal="left" vertical="center"/>
    </xf>
    <xf numFmtId="0" fontId="70" fillId="0" borderId="97" xfId="0" applyFont="1" applyBorder="1" applyAlignment="1">
      <alignment horizontal="left" vertical="center"/>
    </xf>
    <xf numFmtId="0" fontId="39" fillId="0" borderId="58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60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47" xfId="0" applyFont="1" applyBorder="1" applyAlignment="1">
      <alignment horizontal="center"/>
    </xf>
    <xf numFmtId="0" fontId="59" fillId="0" borderId="61" xfId="0" applyFont="1" applyBorder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59" fillId="0" borderId="47" xfId="0" applyFont="1" applyBorder="1" applyAlignment="1">
      <alignment horizontal="center" vertical="center" shrinkToFit="1"/>
    </xf>
    <xf numFmtId="0" fontId="57" fillId="0" borderId="58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57" fillId="0" borderId="60" xfId="0" applyFont="1" applyBorder="1" applyAlignment="1">
      <alignment horizontal="center" vertical="center"/>
    </xf>
    <xf numFmtId="0" fontId="57" fillId="0" borderId="61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39" fillId="0" borderId="50" xfId="0" applyFont="1" applyBorder="1" applyAlignment="1">
      <alignment horizontal="right" vertical="center"/>
    </xf>
    <xf numFmtId="0" fontId="39" fillId="0" borderId="50" xfId="0" applyFont="1" applyBorder="1" applyAlignment="1">
      <alignment horizontal="left" vertical="center"/>
    </xf>
    <xf numFmtId="0" fontId="40" fillId="0" borderId="49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 shrinkToFit="1"/>
    </xf>
    <xf numFmtId="0" fontId="40" fillId="0" borderId="72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1" fillId="0" borderId="86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40" fillId="0" borderId="74" xfId="0" applyFont="1" applyBorder="1" applyAlignment="1">
      <alignment horizontal="center" vertical="center" shrinkToFit="1"/>
    </xf>
    <xf numFmtId="0" fontId="41" fillId="0" borderId="76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1" fillId="0" borderId="85" xfId="0" applyFont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 shrinkToFit="1"/>
    </xf>
    <xf numFmtId="0" fontId="40" fillId="0" borderId="72" xfId="0" applyFont="1" applyBorder="1" applyAlignment="1">
      <alignment horizontal="center" vertical="center"/>
    </xf>
    <xf numFmtId="164" fontId="41" fillId="0" borderId="72" xfId="0" applyNumberFormat="1" applyFont="1" applyBorder="1" applyAlignment="1">
      <alignment horizontal="center"/>
    </xf>
    <xf numFmtId="164" fontId="41" fillId="0" borderId="50" xfId="0" applyNumberFormat="1" applyFont="1" applyBorder="1" applyAlignment="1">
      <alignment horizontal="center"/>
    </xf>
    <xf numFmtId="164" fontId="41" fillId="0" borderId="48" xfId="0" applyNumberFormat="1" applyFont="1" applyBorder="1" applyAlignment="1">
      <alignment horizontal="center"/>
    </xf>
    <xf numFmtId="0" fontId="40" fillId="0" borderId="5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59" fillId="0" borderId="6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shrinkToFit="1"/>
    </xf>
    <xf numFmtId="0" fontId="40" fillId="0" borderId="45" xfId="0" applyFont="1" applyBorder="1" applyAlignment="1">
      <alignment horizontal="center" vertical="center" shrinkToFit="1"/>
    </xf>
    <xf numFmtId="0" fontId="41" fillId="0" borderId="66" xfId="0" applyFont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0" fontId="40" fillId="0" borderId="76" xfId="0" applyFont="1" applyBorder="1" applyAlignment="1">
      <alignment horizontal="center" vertical="center" shrinkToFit="1"/>
    </xf>
    <xf numFmtId="0" fontId="40" fillId="0" borderId="48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/>
    </xf>
    <xf numFmtId="0" fontId="40" fillId="0" borderId="73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40" fillId="0" borderId="56" xfId="0" applyFont="1" applyBorder="1" applyAlignment="1">
      <alignment horizontal="right" vertical="center"/>
    </xf>
    <xf numFmtId="0" fontId="40" fillId="0" borderId="68" xfId="0" applyFont="1" applyBorder="1" applyAlignment="1">
      <alignment horizontal="right" vertical="center"/>
    </xf>
    <xf numFmtId="0" fontId="40" fillId="0" borderId="78" xfId="0" applyFont="1" applyBorder="1" applyAlignment="1">
      <alignment horizontal="right" vertical="center" shrinkToFit="1"/>
    </xf>
    <xf numFmtId="0" fontId="40" fillId="0" borderId="68" xfId="0" applyFont="1" applyBorder="1" applyAlignment="1">
      <alignment horizontal="right" vertical="center" shrinkToFit="1"/>
    </xf>
    <xf numFmtId="0" fontId="40" fillId="0" borderId="60" xfId="0" applyFont="1" applyBorder="1" applyAlignment="1">
      <alignment horizontal="center" vertical="center"/>
    </xf>
    <xf numFmtId="0" fontId="40" fillId="0" borderId="79" xfId="0" applyFont="1" applyBorder="1" applyAlignment="1">
      <alignment horizontal="right" vertical="center"/>
    </xf>
    <xf numFmtId="0" fontId="40" fillId="0" borderId="48" xfId="0" applyFont="1" applyBorder="1" applyAlignment="1">
      <alignment horizontal="center" vertical="center"/>
    </xf>
    <xf numFmtId="165" fontId="44" fillId="0" borderId="61" xfId="0" applyNumberFormat="1" applyFont="1" applyBorder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44" fillId="0" borderId="47" xfId="0" applyNumberFormat="1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 shrinkToFit="1"/>
    </xf>
    <xf numFmtId="0" fontId="41" fillId="0" borderId="87" xfId="0" applyFont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28C11588-0130-495C-B98B-A3E9660C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2FE32F4-B0BD-49AD-9A57-05160C9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31750</xdr:colOff>
      <xdr:row>37</xdr:row>
      <xdr:rowOff>111125</xdr:rowOff>
    </xdr:from>
    <xdr:to>
      <xdr:col>25</xdr:col>
      <xdr:colOff>277814</xdr:colOff>
      <xdr:row>37</xdr:row>
      <xdr:rowOff>119062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DD3C533-E3A7-401A-8538-6D197DF591C5}"/>
            </a:ext>
          </a:extLst>
        </xdr:cNvPr>
        <xdr:cNvCxnSpPr/>
      </xdr:nvCxnSpPr>
      <xdr:spPr bwMode="auto">
        <a:xfrm flipH="1">
          <a:off x="6921500" y="7627938"/>
          <a:ext cx="246064" cy="793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5363F40-CA11-40C6-97E9-FC2BCA87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40FBA00-A909-46E9-918C-BBC060D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900D505C-B112-43EB-AE1C-F4CDCF9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0</xdr:rowOff>
    </xdr:from>
    <xdr:to>
      <xdr:col>1</xdr:col>
      <xdr:colOff>166690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7277B6A5-F409-4D29-BB94-A39CFEF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AC0581BC-FCDE-4672-9F12-B45237A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37FAEB8A-A6C4-4949-A5AB-14EDFBC1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E85C53C-3264-4C5F-84DD-27A75953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5BD68A-DEE7-4295-B898-ADA6C38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166F513-C8EB-42D1-B6DB-5CDAA262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1F050E1-BB71-4444-9EF5-A366F966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7DAE75-D4DD-42EE-84E8-B2BD968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0250681-8747-4B0C-A704-B9CCFEA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60"/>
  <sheetViews>
    <sheetView topLeftCell="A23" zoomScale="120" zoomScaleNormal="120" workbookViewId="0">
      <selection activeCell="A41" sqref="A41:G41"/>
    </sheetView>
  </sheetViews>
  <sheetFormatPr baseColWidth="10" defaultColWidth="9.19921875" defaultRowHeight="15" customHeight="1"/>
  <cols>
    <col min="1" max="1" width="3.59765625" style="159" customWidth="1"/>
    <col min="2" max="2" width="9.796875" style="160" customWidth="1"/>
    <col min="3" max="3" width="3.19921875" style="161" customWidth="1"/>
    <col min="4" max="4" width="9.3984375" style="162" customWidth="1"/>
    <col min="5" max="5" width="11" style="162" customWidth="1"/>
    <col min="6" max="6" width="5.796875" style="162" customWidth="1"/>
    <col min="7" max="7" width="5.19921875" style="159" customWidth="1"/>
    <col min="8" max="24" width="3" style="159" customWidth="1"/>
    <col min="25" max="25" width="4.796875" style="159" customWidth="1"/>
    <col min="26" max="16384" width="9.19921875" style="159"/>
  </cols>
  <sheetData>
    <row r="1" spans="1:41" s="12" customFormat="1" ht="18" customHeight="1">
      <c r="B1" s="227" t="s">
        <v>58</v>
      </c>
      <c r="C1" s="228"/>
      <c r="D1" s="229"/>
      <c r="E1" s="230" t="s">
        <v>1018</v>
      </c>
      <c r="F1" s="14"/>
      <c r="L1" s="12" t="s">
        <v>25</v>
      </c>
      <c r="Q1" s="12" t="str">
        <f>'ยอด ม.5'!B4</f>
        <v>นายเสฎฐวุฒิ  เพ็งเจริญ</v>
      </c>
    </row>
    <row r="2" spans="1:41" s="12" customFormat="1" ht="18" customHeight="1">
      <c r="B2" s="231" t="s">
        <v>46</v>
      </c>
      <c r="C2" s="228"/>
      <c r="D2" s="229"/>
      <c r="E2" s="230" t="s">
        <v>59</v>
      </c>
      <c r="L2" s="12" t="s">
        <v>47</v>
      </c>
      <c r="Q2" s="12" t="str">
        <f>'ยอด ม.5'!B5</f>
        <v>นางสาวพชรภัทร  คงเทพ</v>
      </c>
    </row>
    <row r="3" spans="1:41" s="13" customFormat="1" ht="17.25" customHeight="1">
      <c r="A3" s="14" t="s">
        <v>83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1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232" t="s">
        <v>49</v>
      </c>
      <c r="V4" s="773">
        <f>'ยอด ม.5'!F4</f>
        <v>734</v>
      </c>
      <c r="W4" s="773"/>
      <c r="X4" s="233"/>
    </row>
    <row r="5" spans="1:41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40</v>
      </c>
      <c r="G5" s="785" t="s">
        <v>3</v>
      </c>
      <c r="H5" s="234"/>
      <c r="I5" s="235"/>
      <c r="J5" s="787"/>
      <c r="K5" s="235"/>
      <c r="L5" s="787"/>
      <c r="M5" s="235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38"/>
    </row>
    <row r="6" spans="1:41" s="80" customFormat="1" ht="18" customHeight="1">
      <c r="A6" s="775"/>
      <c r="B6" s="777"/>
      <c r="C6" s="779"/>
      <c r="D6" s="781"/>
      <c r="E6" s="783"/>
      <c r="F6" s="784"/>
      <c r="G6" s="786"/>
      <c r="H6" s="239"/>
      <c r="I6" s="240"/>
      <c r="J6" s="788"/>
      <c r="K6" s="240"/>
      <c r="L6" s="788"/>
      <c r="M6" s="240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3"/>
    </row>
    <row r="7" spans="1:41" s="91" customFormat="1" ht="15.75" customHeight="1">
      <c r="A7" s="93">
        <v>1</v>
      </c>
      <c r="B7" s="16">
        <v>41560</v>
      </c>
      <c r="C7" s="95" t="s">
        <v>84</v>
      </c>
      <c r="D7" s="18" t="s">
        <v>111</v>
      </c>
      <c r="E7" s="19" t="s">
        <v>193</v>
      </c>
      <c r="F7" s="444" t="s">
        <v>101</v>
      </c>
      <c r="G7" s="20" t="s">
        <v>16</v>
      </c>
      <c r="H7" s="511"/>
      <c r="I7" s="21"/>
      <c r="J7" s="429"/>
      <c r="K7" s="430"/>
      <c r="L7" s="430"/>
      <c r="M7" s="430"/>
      <c r="N7" s="21"/>
      <c r="O7" s="100"/>
      <c r="P7" s="100"/>
      <c r="Q7" s="101"/>
      <c r="R7" s="101"/>
      <c r="S7" s="101"/>
      <c r="T7" s="101"/>
      <c r="U7" s="101"/>
      <c r="V7" s="101"/>
      <c r="W7" s="101"/>
      <c r="X7" s="102"/>
      <c r="Z7" s="92"/>
      <c r="AA7" s="103"/>
    </row>
    <row r="8" spans="1:41" s="91" customFormat="1" ht="15.75" customHeight="1">
      <c r="A8" s="104">
        <v>2</v>
      </c>
      <c r="B8" s="105">
        <v>41606</v>
      </c>
      <c r="C8" s="106" t="s">
        <v>84</v>
      </c>
      <c r="D8" s="107" t="s">
        <v>194</v>
      </c>
      <c r="E8" s="108" t="s">
        <v>195</v>
      </c>
      <c r="F8" s="168"/>
      <c r="G8" s="24" t="s">
        <v>13</v>
      </c>
      <c r="H8" s="507"/>
      <c r="I8" s="29"/>
      <c r="J8" s="431"/>
      <c r="K8" s="432"/>
      <c r="L8" s="432"/>
      <c r="M8" s="432"/>
      <c r="N8" s="29"/>
      <c r="O8" s="111"/>
      <c r="P8" s="111"/>
      <c r="Q8" s="112"/>
      <c r="R8" s="112"/>
      <c r="S8" s="112"/>
      <c r="T8" s="112"/>
      <c r="U8" s="112"/>
      <c r="V8" s="112"/>
      <c r="W8" s="112"/>
      <c r="X8" s="114"/>
      <c r="Z8" s="92"/>
    </row>
    <row r="9" spans="1:41" s="91" customFormat="1" ht="15.75" customHeight="1">
      <c r="A9" s="104">
        <v>3</v>
      </c>
      <c r="B9" s="105">
        <v>41632</v>
      </c>
      <c r="C9" s="106" t="s">
        <v>84</v>
      </c>
      <c r="D9" s="107" t="s">
        <v>157</v>
      </c>
      <c r="E9" s="108" t="s">
        <v>196</v>
      </c>
      <c r="F9" s="168"/>
      <c r="G9" s="104" t="s">
        <v>14</v>
      </c>
      <c r="H9" s="109"/>
      <c r="I9" s="29"/>
      <c r="J9" s="431"/>
      <c r="K9" s="432"/>
      <c r="L9" s="432"/>
      <c r="M9" s="432"/>
      <c r="N9" s="29"/>
      <c r="O9" s="111"/>
      <c r="P9" s="111"/>
      <c r="Q9" s="112"/>
      <c r="R9" s="112"/>
      <c r="S9" s="112"/>
      <c r="T9" s="112"/>
      <c r="U9" s="112"/>
      <c r="V9" s="112"/>
      <c r="W9" s="112"/>
      <c r="X9" s="114"/>
      <c r="Z9" s="92"/>
    </row>
    <row r="10" spans="1:41" s="91" customFormat="1" ht="15.75" customHeight="1">
      <c r="A10" s="104">
        <v>4</v>
      </c>
      <c r="B10" s="105">
        <v>41643</v>
      </c>
      <c r="C10" s="106" t="s">
        <v>84</v>
      </c>
      <c r="D10" s="107" t="s">
        <v>197</v>
      </c>
      <c r="E10" s="108" t="s">
        <v>198</v>
      </c>
      <c r="F10" s="168" t="s">
        <v>95</v>
      </c>
      <c r="G10" s="104" t="s">
        <v>15</v>
      </c>
      <c r="H10" s="109"/>
      <c r="I10" s="29"/>
      <c r="J10" s="431"/>
      <c r="K10" s="432"/>
      <c r="L10" s="432"/>
      <c r="M10" s="432"/>
      <c r="N10" s="29"/>
      <c r="O10" s="111"/>
      <c r="P10" s="111"/>
      <c r="Q10" s="112"/>
      <c r="R10" s="112"/>
      <c r="S10" s="112"/>
      <c r="T10" s="112"/>
      <c r="U10" s="112"/>
      <c r="V10" s="112"/>
      <c r="W10" s="112"/>
      <c r="X10" s="114"/>
      <c r="Z10" s="92"/>
      <c r="AC10" s="115"/>
      <c r="AL10" s="92"/>
      <c r="AN10" s="92"/>
      <c r="AO10" s="116"/>
    </row>
    <row r="11" spans="1:41" s="91" customFormat="1" ht="15.75" customHeight="1">
      <c r="A11" s="117">
        <v>5</v>
      </c>
      <c r="B11" s="118">
        <v>41667</v>
      </c>
      <c r="C11" s="119" t="s">
        <v>84</v>
      </c>
      <c r="D11" s="120" t="s">
        <v>199</v>
      </c>
      <c r="E11" s="121" t="s">
        <v>200</v>
      </c>
      <c r="F11" s="172" t="s">
        <v>101</v>
      </c>
      <c r="G11" s="117" t="s">
        <v>16</v>
      </c>
      <c r="H11" s="122"/>
      <c r="I11" s="39"/>
      <c r="J11" s="433"/>
      <c r="K11" s="434"/>
      <c r="L11" s="434"/>
      <c r="M11" s="434"/>
      <c r="N11" s="39"/>
      <c r="O11" s="124"/>
      <c r="P11" s="124"/>
      <c r="Q11" s="125"/>
      <c r="R11" s="125"/>
      <c r="S11" s="125"/>
      <c r="T11" s="125"/>
      <c r="U11" s="125"/>
      <c r="V11" s="125"/>
      <c r="W11" s="125"/>
      <c r="X11" s="126"/>
      <c r="Z11" s="92"/>
      <c r="AC11" s="115"/>
      <c r="AL11" s="92"/>
      <c r="AN11" s="92"/>
      <c r="AO11" s="116"/>
    </row>
    <row r="12" spans="1:41" s="91" customFormat="1" ht="15.75" customHeight="1">
      <c r="A12" s="93">
        <v>6</v>
      </c>
      <c r="B12" s="94">
        <v>41668</v>
      </c>
      <c r="C12" s="95" t="s">
        <v>84</v>
      </c>
      <c r="D12" s="96" t="s">
        <v>201</v>
      </c>
      <c r="E12" s="97" t="s">
        <v>202</v>
      </c>
      <c r="F12" s="170" t="s">
        <v>101</v>
      </c>
      <c r="G12" s="98" t="s">
        <v>17</v>
      </c>
      <c r="H12" s="99"/>
      <c r="I12" s="21"/>
      <c r="J12" s="429"/>
      <c r="K12" s="430"/>
      <c r="L12" s="430"/>
      <c r="M12" s="430"/>
      <c r="N12" s="21"/>
      <c r="O12" s="100"/>
      <c r="P12" s="100"/>
      <c r="Q12" s="101"/>
      <c r="R12" s="101"/>
      <c r="S12" s="101"/>
      <c r="T12" s="101"/>
      <c r="U12" s="101"/>
      <c r="V12" s="101"/>
      <c r="W12" s="101"/>
      <c r="X12" s="102"/>
      <c r="Z12" s="92"/>
      <c r="AC12" s="115"/>
      <c r="AL12" s="92"/>
      <c r="AN12" s="92"/>
      <c r="AO12" s="116"/>
    </row>
    <row r="13" spans="1:41" s="91" customFormat="1" ht="16.25" customHeight="1">
      <c r="A13" s="104">
        <v>7</v>
      </c>
      <c r="B13" s="105">
        <v>41758</v>
      </c>
      <c r="C13" s="106" t="s">
        <v>84</v>
      </c>
      <c r="D13" s="107" t="s">
        <v>203</v>
      </c>
      <c r="E13" s="108" t="s">
        <v>204</v>
      </c>
      <c r="F13" s="171" t="s">
        <v>95</v>
      </c>
      <c r="G13" s="104" t="s">
        <v>13</v>
      </c>
      <c r="H13" s="109"/>
      <c r="I13" s="29"/>
      <c r="J13" s="431"/>
      <c r="K13" s="432"/>
      <c r="L13" s="432"/>
      <c r="M13" s="432"/>
      <c r="N13" s="29"/>
      <c r="O13" s="111"/>
      <c r="P13" s="111"/>
      <c r="Q13" s="112"/>
      <c r="R13" s="112"/>
      <c r="S13" s="112"/>
      <c r="T13" s="112"/>
      <c r="U13" s="112"/>
      <c r="V13" s="112"/>
      <c r="W13" s="112"/>
      <c r="X13" s="114"/>
      <c r="Z13" s="92"/>
      <c r="AC13" s="115"/>
      <c r="AL13" s="92"/>
      <c r="AN13" s="92"/>
      <c r="AO13" s="116"/>
    </row>
    <row r="14" spans="1:41" s="91" customFormat="1" ht="16.25" customHeight="1">
      <c r="A14" s="104">
        <v>8</v>
      </c>
      <c r="B14" s="105">
        <v>41809</v>
      </c>
      <c r="C14" s="106" t="s">
        <v>84</v>
      </c>
      <c r="D14" s="107" t="s">
        <v>205</v>
      </c>
      <c r="E14" s="108" t="s">
        <v>206</v>
      </c>
      <c r="F14" s="171" t="s">
        <v>95</v>
      </c>
      <c r="G14" s="104" t="s">
        <v>14</v>
      </c>
      <c r="H14" s="109"/>
      <c r="I14" s="29"/>
      <c r="J14" s="431"/>
      <c r="K14" s="432"/>
      <c r="L14" s="432"/>
      <c r="M14" s="432"/>
      <c r="N14" s="29"/>
      <c r="O14" s="111"/>
      <c r="P14" s="111"/>
      <c r="Q14" s="112"/>
      <c r="R14" s="112"/>
      <c r="S14" s="112"/>
      <c r="T14" s="112"/>
      <c r="U14" s="112"/>
      <c r="V14" s="112"/>
      <c r="W14" s="112"/>
      <c r="X14" s="114"/>
      <c r="Z14" s="92"/>
      <c r="AC14" s="115"/>
      <c r="AL14" s="92"/>
      <c r="AN14" s="92"/>
      <c r="AO14" s="116"/>
    </row>
    <row r="15" spans="1:41" s="91" customFormat="1" ht="16.25" customHeight="1">
      <c r="A15" s="104">
        <v>9</v>
      </c>
      <c r="B15" s="105">
        <v>43761</v>
      </c>
      <c r="C15" s="106" t="s">
        <v>84</v>
      </c>
      <c r="D15" s="107" t="s">
        <v>207</v>
      </c>
      <c r="E15" s="108" t="s">
        <v>208</v>
      </c>
      <c r="F15" s="171" t="s">
        <v>95</v>
      </c>
      <c r="G15" s="104" t="s">
        <v>13</v>
      </c>
      <c r="H15" s="109"/>
      <c r="I15" s="29"/>
      <c r="J15" s="431"/>
      <c r="K15" s="432"/>
      <c r="L15" s="432"/>
      <c r="M15" s="432"/>
      <c r="N15" s="74"/>
      <c r="O15" s="111"/>
      <c r="P15" s="111"/>
      <c r="Q15" s="112"/>
      <c r="R15" s="112"/>
      <c r="S15" s="112"/>
      <c r="T15" s="112"/>
      <c r="U15" s="112"/>
      <c r="V15" s="112"/>
      <c r="W15" s="112"/>
      <c r="X15" s="114"/>
      <c r="Z15" s="92"/>
      <c r="AC15" s="115"/>
      <c r="AL15" s="92"/>
      <c r="AN15" s="92"/>
      <c r="AO15" s="116"/>
    </row>
    <row r="16" spans="1:41" s="91" customFormat="1" ht="16.25" customHeight="1">
      <c r="A16" s="117">
        <v>10</v>
      </c>
      <c r="B16" s="118">
        <v>43763</v>
      </c>
      <c r="C16" s="119" t="s">
        <v>84</v>
      </c>
      <c r="D16" s="120" t="s">
        <v>209</v>
      </c>
      <c r="E16" s="121" t="s">
        <v>210</v>
      </c>
      <c r="F16" s="172" t="s">
        <v>101</v>
      </c>
      <c r="G16" s="117" t="s">
        <v>15</v>
      </c>
      <c r="H16" s="122"/>
      <c r="I16" s="39"/>
      <c r="J16" s="433"/>
      <c r="K16" s="434"/>
      <c r="L16" s="434"/>
      <c r="M16" s="434"/>
      <c r="N16" s="39"/>
      <c r="O16" s="124"/>
      <c r="P16" s="124"/>
      <c r="Q16" s="125"/>
      <c r="R16" s="125"/>
      <c r="S16" s="125"/>
      <c r="T16" s="125"/>
      <c r="U16" s="125"/>
      <c r="V16" s="125"/>
      <c r="W16" s="125"/>
      <c r="X16" s="126"/>
      <c r="Z16" s="92"/>
      <c r="AC16" s="115"/>
      <c r="AL16" s="92"/>
      <c r="AN16" s="92"/>
      <c r="AO16" s="116"/>
    </row>
    <row r="17" spans="1:41" s="91" customFormat="1" ht="16.25" customHeight="1">
      <c r="A17" s="93">
        <v>11</v>
      </c>
      <c r="B17" s="94">
        <v>41578</v>
      </c>
      <c r="C17" s="95" t="s">
        <v>85</v>
      </c>
      <c r="D17" s="96" t="s">
        <v>211</v>
      </c>
      <c r="E17" s="97" t="s">
        <v>212</v>
      </c>
      <c r="F17" s="170" t="s">
        <v>101</v>
      </c>
      <c r="G17" s="98" t="s">
        <v>16</v>
      </c>
      <c r="H17" s="99"/>
      <c r="I17" s="21"/>
      <c r="J17" s="429"/>
      <c r="K17" s="430"/>
      <c r="L17" s="430"/>
      <c r="M17" s="430"/>
      <c r="N17" s="44"/>
      <c r="O17" s="127"/>
      <c r="P17" s="127"/>
      <c r="Q17" s="101"/>
      <c r="R17" s="101"/>
      <c r="S17" s="101"/>
      <c r="T17" s="101"/>
      <c r="U17" s="101"/>
      <c r="V17" s="101"/>
      <c r="W17" s="101"/>
      <c r="X17" s="102"/>
      <c r="Z17" s="92"/>
      <c r="AC17" s="115"/>
      <c r="AL17" s="92"/>
      <c r="AN17" s="92"/>
      <c r="AO17" s="116"/>
    </row>
    <row r="18" spans="1:41" s="91" customFormat="1" ht="16.25" customHeight="1">
      <c r="A18" s="104">
        <v>12</v>
      </c>
      <c r="B18" s="105">
        <v>41579</v>
      </c>
      <c r="C18" s="106" t="s">
        <v>85</v>
      </c>
      <c r="D18" s="107" t="s">
        <v>172</v>
      </c>
      <c r="E18" s="108" t="s">
        <v>213</v>
      </c>
      <c r="F18" s="171"/>
      <c r="G18" s="104" t="s">
        <v>17</v>
      </c>
      <c r="H18" s="109"/>
      <c r="I18" s="29"/>
      <c r="J18" s="431"/>
      <c r="K18" s="432"/>
      <c r="L18" s="432"/>
      <c r="M18" s="432"/>
      <c r="N18" s="31"/>
      <c r="O18" s="113"/>
      <c r="P18" s="113"/>
      <c r="Q18" s="112"/>
      <c r="R18" s="112"/>
      <c r="S18" s="112"/>
      <c r="T18" s="112"/>
      <c r="U18" s="112"/>
      <c r="V18" s="112"/>
      <c r="W18" s="112"/>
      <c r="X18" s="114"/>
      <c r="Z18" s="298"/>
      <c r="AA18" s="298"/>
      <c r="AC18" s="115"/>
      <c r="AL18" s="92"/>
      <c r="AN18" s="92"/>
      <c r="AO18" s="116"/>
    </row>
    <row r="19" spans="1:41" s="91" customFormat="1" ht="16.25" customHeight="1">
      <c r="A19" s="104">
        <v>13</v>
      </c>
      <c r="B19" s="105">
        <v>41590</v>
      </c>
      <c r="C19" s="106" t="s">
        <v>85</v>
      </c>
      <c r="D19" s="128" t="s">
        <v>214</v>
      </c>
      <c r="E19" s="108" t="s">
        <v>215</v>
      </c>
      <c r="F19" s="171"/>
      <c r="G19" s="104" t="s">
        <v>13</v>
      </c>
      <c r="H19" s="475"/>
      <c r="I19" s="29"/>
      <c r="J19" s="431"/>
      <c r="K19" s="432"/>
      <c r="L19" s="432"/>
      <c r="M19" s="432"/>
      <c r="N19" s="29"/>
      <c r="O19" s="111"/>
      <c r="P19" s="111"/>
      <c r="Q19" s="112"/>
      <c r="R19" s="112"/>
      <c r="S19" s="112"/>
      <c r="T19" s="112"/>
      <c r="U19" s="112"/>
      <c r="V19" s="112"/>
      <c r="W19" s="112"/>
      <c r="X19" s="114"/>
      <c r="Z19" s="298"/>
      <c r="AA19" s="298"/>
      <c r="AC19" s="115"/>
      <c r="AL19" s="92"/>
      <c r="AN19" s="92"/>
      <c r="AO19" s="116"/>
    </row>
    <row r="20" spans="1:41" s="91" customFormat="1" ht="16.25" customHeight="1">
      <c r="A20" s="104">
        <v>14</v>
      </c>
      <c r="B20" s="105">
        <v>41592</v>
      </c>
      <c r="C20" s="106" t="s">
        <v>85</v>
      </c>
      <c r="D20" s="107" t="s">
        <v>216</v>
      </c>
      <c r="E20" s="108" t="s">
        <v>217</v>
      </c>
      <c r="F20" s="171"/>
      <c r="G20" s="104" t="s">
        <v>14</v>
      </c>
      <c r="H20" s="475"/>
      <c r="I20" s="51"/>
      <c r="J20" s="435"/>
      <c r="K20" s="436"/>
      <c r="L20" s="432"/>
      <c r="M20" s="432"/>
      <c r="N20" s="29"/>
      <c r="O20" s="111"/>
      <c r="P20" s="111"/>
      <c r="Q20" s="112"/>
      <c r="R20" s="112"/>
      <c r="S20" s="112"/>
      <c r="T20" s="112"/>
      <c r="U20" s="112"/>
      <c r="V20" s="112"/>
      <c r="W20" s="112"/>
      <c r="X20" s="114"/>
      <c r="Z20" s="298"/>
      <c r="AA20" s="298"/>
      <c r="AC20" s="115"/>
      <c r="AL20" s="92"/>
      <c r="AN20" s="92"/>
      <c r="AO20" s="116"/>
    </row>
    <row r="21" spans="1:41" s="91" customFormat="1" ht="16.25" customHeight="1">
      <c r="A21" s="117">
        <v>15</v>
      </c>
      <c r="B21" s="448">
        <v>41683</v>
      </c>
      <c r="C21" s="119" t="s">
        <v>85</v>
      </c>
      <c r="D21" s="120" t="s">
        <v>218</v>
      </c>
      <c r="E21" s="121" t="s">
        <v>219</v>
      </c>
      <c r="F21" s="169" t="s">
        <v>101</v>
      </c>
      <c r="G21" s="117" t="s">
        <v>15</v>
      </c>
      <c r="H21" s="459"/>
      <c r="I21" s="51"/>
      <c r="J21" s="435"/>
      <c r="K21" s="436"/>
      <c r="L21" s="462"/>
      <c r="M21" s="434"/>
      <c r="N21" s="39"/>
      <c r="O21" s="124"/>
      <c r="P21" s="124"/>
      <c r="Q21" s="125"/>
      <c r="R21" s="125"/>
      <c r="S21" s="125"/>
      <c r="T21" s="125"/>
      <c r="U21" s="125"/>
      <c r="V21" s="125"/>
      <c r="W21" s="125"/>
      <c r="X21" s="126"/>
      <c r="Z21" s="298"/>
      <c r="AA21" s="298"/>
      <c r="AC21" s="115"/>
      <c r="AL21" s="92"/>
      <c r="AN21" s="92"/>
      <c r="AO21" s="116"/>
    </row>
    <row r="22" spans="1:41" s="91" customFormat="1" ht="16.25" customHeight="1">
      <c r="A22" s="93">
        <v>16</v>
      </c>
      <c r="B22" s="94">
        <v>41695</v>
      </c>
      <c r="C22" s="95" t="s">
        <v>85</v>
      </c>
      <c r="D22" s="96" t="s">
        <v>220</v>
      </c>
      <c r="E22" s="97" t="s">
        <v>221</v>
      </c>
      <c r="F22" s="444"/>
      <c r="G22" s="20" t="s">
        <v>16</v>
      </c>
      <c r="H22" s="458"/>
      <c r="I22" s="21"/>
      <c r="J22" s="429"/>
      <c r="K22" s="430"/>
      <c r="L22" s="430"/>
      <c r="M22" s="430"/>
      <c r="N22" s="44"/>
      <c r="O22" s="127"/>
      <c r="P22" s="127"/>
      <c r="Q22" s="101"/>
      <c r="R22" s="101"/>
      <c r="S22" s="101"/>
      <c r="T22" s="101"/>
      <c r="U22" s="101"/>
      <c r="V22" s="101"/>
      <c r="W22" s="101"/>
      <c r="X22" s="102"/>
      <c r="Z22" s="298"/>
      <c r="AA22" s="298"/>
      <c r="AC22" s="115"/>
      <c r="AL22" s="92"/>
      <c r="AN22" s="92"/>
      <c r="AO22" s="116"/>
    </row>
    <row r="23" spans="1:41" s="91" customFormat="1" ht="16.25" customHeight="1">
      <c r="A23" s="104">
        <v>17</v>
      </c>
      <c r="B23" s="105">
        <v>41705</v>
      </c>
      <c r="C23" s="106" t="s">
        <v>85</v>
      </c>
      <c r="D23" s="107" t="s">
        <v>222</v>
      </c>
      <c r="E23" s="108" t="s">
        <v>223</v>
      </c>
      <c r="F23" s="171"/>
      <c r="G23" s="104" t="s">
        <v>17</v>
      </c>
      <c r="H23" s="109"/>
      <c r="I23" s="29"/>
      <c r="J23" s="431"/>
      <c r="K23" s="432"/>
      <c r="L23" s="432"/>
      <c r="M23" s="432"/>
      <c r="N23" s="31"/>
      <c r="O23" s="113"/>
      <c r="P23" s="113"/>
      <c r="Q23" s="112"/>
      <c r="R23" s="112"/>
      <c r="S23" s="112"/>
      <c r="T23" s="112"/>
      <c r="U23" s="112"/>
      <c r="V23" s="112"/>
      <c r="W23" s="112"/>
      <c r="X23" s="114"/>
      <c r="Z23" s="298"/>
      <c r="AA23" s="298"/>
      <c r="AC23" s="115"/>
      <c r="AL23" s="92"/>
      <c r="AN23" s="92"/>
      <c r="AO23" s="116"/>
    </row>
    <row r="24" spans="1:41" s="91" customFormat="1" ht="16.25" customHeight="1">
      <c r="A24" s="104">
        <v>18</v>
      </c>
      <c r="B24" s="105">
        <v>41729</v>
      </c>
      <c r="C24" s="106" t="s">
        <v>85</v>
      </c>
      <c r="D24" s="107" t="s">
        <v>224</v>
      </c>
      <c r="E24" s="108" t="s">
        <v>225</v>
      </c>
      <c r="F24" s="171"/>
      <c r="G24" s="104" t="s">
        <v>13</v>
      </c>
      <c r="H24" s="109"/>
      <c r="I24" s="29"/>
      <c r="J24" s="431"/>
      <c r="K24" s="432"/>
      <c r="L24" s="432"/>
      <c r="M24" s="432"/>
      <c r="N24" s="29"/>
      <c r="O24" s="111"/>
      <c r="P24" s="111"/>
      <c r="Q24" s="112"/>
      <c r="R24" s="112"/>
      <c r="S24" s="112"/>
      <c r="T24" s="112"/>
      <c r="U24" s="112"/>
      <c r="V24" s="112"/>
      <c r="W24" s="112"/>
      <c r="X24" s="114"/>
      <c r="Z24" s="298"/>
      <c r="AA24" s="298"/>
      <c r="AC24" s="115"/>
      <c r="AL24" s="92"/>
      <c r="AN24" s="92"/>
      <c r="AO24" s="116"/>
    </row>
    <row r="25" spans="1:41" s="91" customFormat="1" ht="16.25" customHeight="1">
      <c r="A25" s="104">
        <v>19</v>
      </c>
      <c r="B25" s="105">
        <v>41741</v>
      </c>
      <c r="C25" s="106" t="s">
        <v>85</v>
      </c>
      <c r="D25" s="107" t="s">
        <v>226</v>
      </c>
      <c r="E25" s="108" t="s">
        <v>227</v>
      </c>
      <c r="F25" s="171" t="s">
        <v>102</v>
      </c>
      <c r="G25" s="104" t="s">
        <v>14</v>
      </c>
      <c r="H25" s="109"/>
      <c r="I25" s="29"/>
      <c r="J25" s="431"/>
      <c r="K25" s="432"/>
      <c r="L25" s="432"/>
      <c r="M25" s="432"/>
      <c r="N25" s="29"/>
      <c r="O25" s="111"/>
      <c r="P25" s="111"/>
      <c r="Q25" s="112"/>
      <c r="R25" s="112"/>
      <c r="S25" s="112"/>
      <c r="T25" s="112"/>
      <c r="U25" s="112"/>
      <c r="V25" s="112"/>
      <c r="W25" s="112"/>
      <c r="X25" s="114"/>
      <c r="Z25" s="298"/>
      <c r="AA25" s="299"/>
      <c r="AC25" s="115"/>
      <c r="AL25" s="92"/>
      <c r="AN25" s="92"/>
      <c r="AO25" s="116"/>
    </row>
    <row r="26" spans="1:41" s="91" customFormat="1" ht="16.5" customHeight="1">
      <c r="A26" s="117">
        <v>20</v>
      </c>
      <c r="B26" s="118">
        <v>41745</v>
      </c>
      <c r="C26" s="119" t="s">
        <v>85</v>
      </c>
      <c r="D26" s="120" t="s">
        <v>155</v>
      </c>
      <c r="E26" s="121" t="s">
        <v>228</v>
      </c>
      <c r="F26" s="172" t="s">
        <v>102</v>
      </c>
      <c r="G26" s="117" t="s">
        <v>15</v>
      </c>
      <c r="H26" s="122"/>
      <c r="I26" s="39"/>
      <c r="J26" s="433"/>
      <c r="K26" s="434"/>
      <c r="L26" s="434"/>
      <c r="M26" s="434"/>
      <c r="N26" s="39"/>
      <c r="O26" s="124"/>
      <c r="P26" s="124"/>
      <c r="Q26" s="125"/>
      <c r="R26" s="125"/>
      <c r="S26" s="125"/>
      <c r="T26" s="125"/>
      <c r="U26" s="125"/>
      <c r="V26" s="125"/>
      <c r="W26" s="125"/>
      <c r="X26" s="126"/>
      <c r="Z26" s="298"/>
      <c r="AA26" s="298"/>
      <c r="AC26" s="115"/>
      <c r="AL26" s="92"/>
      <c r="AN26" s="92"/>
      <c r="AO26" s="116"/>
    </row>
    <row r="27" spans="1:41" s="91" customFormat="1" ht="16.25" customHeight="1">
      <c r="A27" s="93">
        <v>21</v>
      </c>
      <c r="B27" s="94">
        <v>41796</v>
      </c>
      <c r="C27" s="129" t="s">
        <v>85</v>
      </c>
      <c r="D27" s="130" t="s">
        <v>229</v>
      </c>
      <c r="E27" s="131" t="s">
        <v>230</v>
      </c>
      <c r="F27" s="173" t="s">
        <v>95</v>
      </c>
      <c r="G27" s="98" t="s">
        <v>16</v>
      </c>
      <c r="H27" s="132"/>
      <c r="I27" s="51"/>
      <c r="J27" s="435"/>
      <c r="K27" s="436"/>
      <c r="L27" s="436"/>
      <c r="M27" s="436"/>
      <c r="N27" s="49"/>
      <c r="O27" s="133"/>
      <c r="P27" s="133"/>
      <c r="Q27" s="134"/>
      <c r="R27" s="134"/>
      <c r="S27" s="134"/>
      <c r="T27" s="134"/>
      <c r="U27" s="134"/>
      <c r="V27" s="134"/>
      <c r="W27" s="134"/>
      <c r="X27" s="102"/>
      <c r="Z27" s="298"/>
      <c r="AA27" s="298"/>
      <c r="AC27" s="115"/>
      <c r="AL27" s="92"/>
      <c r="AN27" s="92"/>
      <c r="AO27" s="116"/>
    </row>
    <row r="28" spans="1:41" s="91" customFormat="1" ht="16.25" customHeight="1">
      <c r="A28" s="104">
        <v>22</v>
      </c>
      <c r="B28" s="105">
        <v>41819</v>
      </c>
      <c r="C28" s="135" t="s">
        <v>85</v>
      </c>
      <c r="D28" s="107" t="s">
        <v>231</v>
      </c>
      <c r="E28" s="108" t="s">
        <v>232</v>
      </c>
      <c r="F28" s="171" t="s">
        <v>102</v>
      </c>
      <c r="G28" s="104" t="s">
        <v>17</v>
      </c>
      <c r="H28" s="109"/>
      <c r="I28" s="29"/>
      <c r="J28" s="431"/>
      <c r="K28" s="432"/>
      <c r="L28" s="432"/>
      <c r="M28" s="432"/>
      <c r="N28" s="29"/>
      <c r="O28" s="111"/>
      <c r="P28" s="111"/>
      <c r="Q28" s="112"/>
      <c r="R28" s="112"/>
      <c r="S28" s="112"/>
      <c r="T28" s="112"/>
      <c r="U28" s="112"/>
      <c r="V28" s="112"/>
      <c r="W28" s="112"/>
      <c r="X28" s="114"/>
      <c r="Z28" s="298"/>
      <c r="AA28" s="298"/>
    </row>
    <row r="29" spans="1:41" s="91" customFormat="1" ht="16.25" customHeight="1">
      <c r="A29" s="104">
        <v>23</v>
      </c>
      <c r="B29" s="105">
        <v>41828</v>
      </c>
      <c r="C29" s="106" t="s">
        <v>85</v>
      </c>
      <c r="D29" s="136" t="s">
        <v>233</v>
      </c>
      <c r="E29" s="137" t="s">
        <v>234</v>
      </c>
      <c r="F29" s="174" t="s">
        <v>95</v>
      </c>
      <c r="G29" s="104" t="s">
        <v>13</v>
      </c>
      <c r="H29" s="109"/>
      <c r="I29" s="29"/>
      <c r="J29" s="431"/>
      <c r="K29" s="432"/>
      <c r="L29" s="432"/>
      <c r="M29" s="432"/>
      <c r="N29" s="29"/>
      <c r="O29" s="111"/>
      <c r="P29" s="111"/>
      <c r="Q29" s="112"/>
      <c r="R29" s="112"/>
      <c r="S29" s="112"/>
      <c r="T29" s="112"/>
      <c r="U29" s="112"/>
      <c r="V29" s="112"/>
      <c r="W29" s="112"/>
      <c r="X29" s="114"/>
      <c r="Z29" s="298"/>
      <c r="AA29" s="298"/>
    </row>
    <row r="30" spans="1:41" s="91" customFormat="1" ht="16.25" customHeight="1">
      <c r="A30" s="104">
        <v>24</v>
      </c>
      <c r="B30" s="105">
        <v>41837</v>
      </c>
      <c r="C30" s="106" t="s">
        <v>85</v>
      </c>
      <c r="D30" s="107" t="s">
        <v>235</v>
      </c>
      <c r="E30" s="108" t="s">
        <v>236</v>
      </c>
      <c r="F30" s="171" t="s">
        <v>102</v>
      </c>
      <c r="G30" s="104" t="s">
        <v>14</v>
      </c>
      <c r="H30" s="109"/>
      <c r="I30" s="29"/>
      <c r="J30" s="431"/>
      <c r="K30" s="432"/>
      <c r="L30" s="432"/>
      <c r="M30" s="432"/>
      <c r="N30" s="29"/>
      <c r="O30" s="111"/>
      <c r="P30" s="111"/>
      <c r="Q30" s="112"/>
      <c r="R30" s="112"/>
      <c r="S30" s="112"/>
      <c r="T30" s="112"/>
      <c r="U30" s="112"/>
      <c r="V30" s="112"/>
      <c r="W30" s="112"/>
      <c r="X30" s="114"/>
      <c r="Z30" s="298"/>
      <c r="AA30" s="298"/>
      <c r="AC30" s="115"/>
      <c r="AL30" s="92"/>
      <c r="AN30" s="92"/>
      <c r="AO30" s="116"/>
    </row>
    <row r="31" spans="1:41" s="91" customFormat="1" ht="16.25" customHeight="1">
      <c r="A31" s="117">
        <v>25</v>
      </c>
      <c r="B31" s="118">
        <v>41838</v>
      </c>
      <c r="C31" s="138" t="s">
        <v>85</v>
      </c>
      <c r="D31" s="139" t="s">
        <v>237</v>
      </c>
      <c r="E31" s="140" t="s">
        <v>238</v>
      </c>
      <c r="F31" s="175" t="s">
        <v>101</v>
      </c>
      <c r="G31" s="117" t="s">
        <v>15</v>
      </c>
      <c r="H31" s="141"/>
      <c r="I31" s="57"/>
      <c r="J31" s="437"/>
      <c r="K31" s="438"/>
      <c r="L31" s="438"/>
      <c r="M31" s="438"/>
      <c r="N31" s="57"/>
      <c r="O31" s="142"/>
      <c r="P31" s="142"/>
      <c r="Q31" s="143"/>
      <c r="R31" s="143"/>
      <c r="S31" s="143"/>
      <c r="T31" s="143"/>
      <c r="U31" s="143"/>
      <c r="V31" s="143"/>
      <c r="W31" s="143"/>
      <c r="X31" s="126"/>
      <c r="Z31" s="298"/>
      <c r="AA31" s="299"/>
      <c r="AC31" s="115"/>
      <c r="AL31" s="92"/>
      <c r="AN31" s="92"/>
      <c r="AO31" s="116"/>
    </row>
    <row r="32" spans="1:41" s="91" customFormat="1" ht="16.25" customHeight="1">
      <c r="A32" s="93">
        <v>26</v>
      </c>
      <c r="B32" s="94">
        <v>41840</v>
      </c>
      <c r="C32" s="95" t="s">
        <v>85</v>
      </c>
      <c r="D32" s="96" t="s">
        <v>239</v>
      </c>
      <c r="E32" s="97" t="s">
        <v>240</v>
      </c>
      <c r="F32" s="170" t="s">
        <v>102</v>
      </c>
      <c r="G32" s="98" t="s">
        <v>16</v>
      </c>
      <c r="H32" s="99"/>
      <c r="I32" s="21"/>
      <c r="J32" s="429"/>
      <c r="K32" s="430"/>
      <c r="L32" s="430"/>
      <c r="M32" s="430"/>
      <c r="N32" s="44"/>
      <c r="O32" s="127"/>
      <c r="P32" s="127"/>
      <c r="Q32" s="101"/>
      <c r="R32" s="101"/>
      <c r="S32" s="101"/>
      <c r="T32" s="101"/>
      <c r="U32" s="101"/>
      <c r="V32" s="101"/>
      <c r="W32" s="101"/>
      <c r="X32" s="102"/>
      <c r="Z32" s="298"/>
      <c r="AA32" s="298"/>
      <c r="AC32" s="115"/>
      <c r="AL32" s="92"/>
      <c r="AN32" s="92"/>
      <c r="AO32" s="116"/>
    </row>
    <row r="33" spans="1:41" s="91" customFormat="1" ht="16.25" customHeight="1">
      <c r="A33" s="104">
        <v>27</v>
      </c>
      <c r="B33" s="105">
        <v>41870</v>
      </c>
      <c r="C33" s="106" t="s">
        <v>85</v>
      </c>
      <c r="D33" s="107" t="s">
        <v>241</v>
      </c>
      <c r="E33" s="108" t="s">
        <v>242</v>
      </c>
      <c r="F33" s="171" t="s">
        <v>102</v>
      </c>
      <c r="G33" s="104" t="s">
        <v>17</v>
      </c>
      <c r="H33" s="109"/>
      <c r="I33" s="29"/>
      <c r="J33" s="431"/>
      <c r="K33" s="432"/>
      <c r="L33" s="432"/>
      <c r="M33" s="432"/>
      <c r="N33" s="29"/>
      <c r="O33" s="111"/>
      <c r="P33" s="111"/>
      <c r="Q33" s="112"/>
      <c r="R33" s="112"/>
      <c r="S33" s="112"/>
      <c r="T33" s="112"/>
      <c r="U33" s="112"/>
      <c r="V33" s="112"/>
      <c r="W33" s="112"/>
      <c r="X33" s="114"/>
      <c r="Z33" s="298"/>
      <c r="AA33" s="298"/>
      <c r="AC33" s="115"/>
      <c r="AL33" s="92"/>
      <c r="AN33" s="92"/>
      <c r="AO33" s="116"/>
    </row>
    <row r="34" spans="1:41" s="91" customFormat="1" ht="16.25" customHeight="1">
      <c r="A34" s="104">
        <v>28</v>
      </c>
      <c r="B34" s="105">
        <v>41874</v>
      </c>
      <c r="C34" s="106" t="s">
        <v>85</v>
      </c>
      <c r="D34" s="107" t="s">
        <v>243</v>
      </c>
      <c r="E34" s="108" t="s">
        <v>135</v>
      </c>
      <c r="F34" s="171" t="s">
        <v>95</v>
      </c>
      <c r="G34" s="104" t="s">
        <v>13</v>
      </c>
      <c r="H34" s="109"/>
      <c r="I34" s="29"/>
      <c r="J34" s="431"/>
      <c r="K34" s="432"/>
      <c r="L34" s="432"/>
      <c r="M34" s="432"/>
      <c r="N34" s="29"/>
      <c r="O34" s="111"/>
      <c r="P34" s="111"/>
      <c r="Q34" s="112"/>
      <c r="R34" s="112"/>
      <c r="S34" s="112"/>
      <c r="T34" s="112"/>
      <c r="U34" s="112"/>
      <c r="V34" s="112"/>
      <c r="W34" s="112"/>
      <c r="X34" s="114"/>
      <c r="Z34" s="298"/>
      <c r="AA34" s="299"/>
      <c r="AC34" s="115"/>
      <c r="AL34" s="92"/>
      <c r="AN34" s="92"/>
      <c r="AO34" s="116"/>
    </row>
    <row r="35" spans="1:41" s="91" customFormat="1" ht="16.25" customHeight="1">
      <c r="A35" s="104">
        <v>29</v>
      </c>
      <c r="B35" s="105">
        <v>41957</v>
      </c>
      <c r="C35" s="106" t="s">
        <v>85</v>
      </c>
      <c r="D35" s="107" t="s">
        <v>244</v>
      </c>
      <c r="E35" s="108" t="s">
        <v>245</v>
      </c>
      <c r="F35" s="171"/>
      <c r="G35" s="104" t="s">
        <v>14</v>
      </c>
      <c r="H35" s="109"/>
      <c r="I35" s="29"/>
      <c r="J35" s="431"/>
      <c r="K35" s="432"/>
      <c r="L35" s="432"/>
      <c r="M35" s="432"/>
      <c r="N35" s="29"/>
      <c r="O35" s="111"/>
      <c r="P35" s="111"/>
      <c r="Q35" s="112"/>
      <c r="R35" s="112"/>
      <c r="S35" s="112"/>
      <c r="T35" s="112"/>
      <c r="U35" s="112"/>
      <c r="V35" s="112"/>
      <c r="W35" s="112"/>
      <c r="X35" s="114"/>
      <c r="Z35" s="298"/>
      <c r="AA35" s="298"/>
      <c r="AC35" s="115"/>
      <c r="AL35" s="92"/>
      <c r="AN35" s="92"/>
      <c r="AO35" s="116"/>
    </row>
    <row r="36" spans="1:41" s="91" customFormat="1" ht="16.25" customHeight="1">
      <c r="A36" s="117">
        <v>30</v>
      </c>
      <c r="B36" s="118">
        <v>41961</v>
      </c>
      <c r="C36" s="119" t="s">
        <v>85</v>
      </c>
      <c r="D36" s="120" t="s">
        <v>246</v>
      </c>
      <c r="E36" s="121" t="s">
        <v>247</v>
      </c>
      <c r="F36" s="172"/>
      <c r="G36" s="117" t="s">
        <v>15</v>
      </c>
      <c r="H36" s="122"/>
      <c r="I36" s="39"/>
      <c r="J36" s="433"/>
      <c r="K36" s="434"/>
      <c r="L36" s="434"/>
      <c r="M36" s="434"/>
      <c r="N36" s="39"/>
      <c r="O36" s="124"/>
      <c r="P36" s="124"/>
      <c r="Q36" s="125"/>
      <c r="R36" s="125"/>
      <c r="S36" s="125"/>
      <c r="T36" s="125"/>
      <c r="U36" s="125"/>
      <c r="V36" s="125"/>
      <c r="W36" s="125"/>
      <c r="X36" s="126"/>
      <c r="Z36" s="298"/>
      <c r="AA36" s="299"/>
      <c r="AC36" s="115"/>
      <c r="AL36" s="92"/>
      <c r="AN36" s="92"/>
      <c r="AO36" s="116"/>
    </row>
    <row r="37" spans="1:41" s="91" customFormat="1" ht="16.25" customHeight="1">
      <c r="A37" s="93">
        <v>31</v>
      </c>
      <c r="B37" s="94">
        <v>41986</v>
      </c>
      <c r="C37" s="129" t="s">
        <v>85</v>
      </c>
      <c r="D37" s="144" t="s">
        <v>248</v>
      </c>
      <c r="E37" s="145" t="s">
        <v>249</v>
      </c>
      <c r="F37" s="176" t="s">
        <v>101</v>
      </c>
      <c r="G37" s="146" t="s">
        <v>16</v>
      </c>
      <c r="H37" s="147"/>
      <c r="I37" s="133"/>
      <c r="J37" s="133"/>
      <c r="K37" s="133"/>
      <c r="L37" s="133"/>
      <c r="M37" s="133"/>
      <c r="N37" s="133"/>
      <c r="O37" s="133"/>
      <c r="P37" s="133"/>
      <c r="Q37" s="134"/>
      <c r="R37" s="134"/>
      <c r="S37" s="134"/>
      <c r="T37" s="134"/>
      <c r="U37" s="134"/>
      <c r="V37" s="134"/>
      <c r="W37" s="134"/>
      <c r="X37" s="102"/>
      <c r="Z37" s="298"/>
      <c r="AA37" s="298"/>
    </row>
    <row r="38" spans="1:41" s="91" customFormat="1" ht="16.25" customHeight="1">
      <c r="A38" s="104">
        <v>32</v>
      </c>
      <c r="B38" s="105">
        <v>43764</v>
      </c>
      <c r="C38" s="106" t="s">
        <v>85</v>
      </c>
      <c r="D38" s="107" t="s">
        <v>170</v>
      </c>
      <c r="E38" s="108" t="s">
        <v>250</v>
      </c>
      <c r="F38" s="171" t="s">
        <v>101</v>
      </c>
      <c r="G38" s="104" t="s">
        <v>17</v>
      </c>
      <c r="H38" s="109"/>
      <c r="I38" s="111"/>
      <c r="J38" s="111"/>
      <c r="K38" s="111"/>
      <c r="L38" s="111"/>
      <c r="M38" s="111"/>
      <c r="N38" s="111"/>
      <c r="O38" s="111"/>
      <c r="P38" s="111"/>
      <c r="Q38" s="112"/>
      <c r="R38" s="112"/>
      <c r="S38" s="112"/>
      <c r="T38" s="112"/>
      <c r="U38" s="112"/>
      <c r="V38" s="112"/>
      <c r="W38" s="112"/>
      <c r="X38" s="114"/>
      <c r="Z38" s="298"/>
      <c r="AA38" s="299"/>
    </row>
    <row r="39" spans="1:41" s="91" customFormat="1" ht="16.25" customHeight="1">
      <c r="A39" s="104">
        <v>33</v>
      </c>
      <c r="B39" s="105">
        <v>43766</v>
      </c>
      <c r="C39" s="106" t="s">
        <v>85</v>
      </c>
      <c r="D39" s="107" t="s">
        <v>144</v>
      </c>
      <c r="E39" s="108" t="s">
        <v>251</v>
      </c>
      <c r="F39" s="171" t="s">
        <v>95</v>
      </c>
      <c r="G39" s="104" t="s">
        <v>14</v>
      </c>
      <c r="H39" s="109"/>
      <c r="I39" s="111"/>
      <c r="J39" s="111"/>
      <c r="K39" s="111"/>
      <c r="L39" s="111"/>
      <c r="M39" s="111"/>
      <c r="N39" s="111"/>
      <c r="O39" s="111"/>
      <c r="P39" s="111"/>
      <c r="Q39" s="112"/>
      <c r="R39" s="112"/>
      <c r="S39" s="112"/>
      <c r="T39" s="112"/>
      <c r="U39" s="112"/>
      <c r="V39" s="112"/>
      <c r="W39" s="112"/>
      <c r="X39" s="114"/>
      <c r="Z39" s="298"/>
      <c r="AA39" s="299"/>
      <c r="AC39" s="115"/>
      <c r="AL39" s="92"/>
      <c r="AN39" s="92"/>
      <c r="AO39" s="116"/>
    </row>
    <row r="40" spans="1:41" s="91" customFormat="1" ht="16.25" customHeight="1">
      <c r="A40" s="104">
        <v>34</v>
      </c>
      <c r="B40" s="105">
        <v>43767</v>
      </c>
      <c r="C40" s="106" t="s">
        <v>85</v>
      </c>
      <c r="D40" s="107" t="s">
        <v>120</v>
      </c>
      <c r="E40" s="108" t="s">
        <v>252</v>
      </c>
      <c r="F40" s="171" t="s">
        <v>101</v>
      </c>
      <c r="G40" s="104" t="s">
        <v>15</v>
      </c>
      <c r="H40" s="109"/>
      <c r="I40" s="110"/>
      <c r="J40" s="111"/>
      <c r="K40" s="111"/>
      <c r="L40" s="111"/>
      <c r="M40" s="111"/>
      <c r="N40" s="111"/>
      <c r="O40" s="111"/>
      <c r="P40" s="111"/>
      <c r="Q40" s="112"/>
      <c r="R40" s="112"/>
      <c r="S40" s="112"/>
      <c r="T40" s="112"/>
      <c r="U40" s="112"/>
      <c r="V40" s="112"/>
      <c r="W40" s="112"/>
      <c r="X40" s="114"/>
      <c r="Z40" s="298"/>
      <c r="AA40" s="298"/>
      <c r="AC40" s="115"/>
      <c r="AL40" s="92"/>
      <c r="AN40" s="92"/>
      <c r="AO40" s="116"/>
    </row>
    <row r="41" spans="1:41" s="91" customFormat="1" ht="16.5" customHeight="1">
      <c r="A41" s="117"/>
      <c r="B41" s="118"/>
      <c r="C41" s="119"/>
      <c r="D41" s="120"/>
      <c r="E41" s="121"/>
      <c r="F41" s="172"/>
      <c r="G41" s="117"/>
      <c r="H41" s="122"/>
      <c r="I41" s="123"/>
      <c r="J41" s="124"/>
      <c r="K41" s="124"/>
      <c r="L41" s="124"/>
      <c r="M41" s="124"/>
      <c r="N41" s="124"/>
      <c r="O41" s="124"/>
      <c r="P41" s="124"/>
      <c r="Q41" s="125"/>
      <c r="R41" s="125"/>
      <c r="S41" s="125"/>
      <c r="T41" s="125"/>
      <c r="U41" s="125"/>
      <c r="V41" s="125"/>
      <c r="W41" s="125"/>
      <c r="X41" s="148"/>
      <c r="Z41" s="298"/>
      <c r="AA41" s="298"/>
      <c r="AC41" s="115"/>
      <c r="AL41" s="92"/>
      <c r="AN41" s="92"/>
      <c r="AO41" s="116"/>
    </row>
    <row r="42" spans="1:41" s="91" customFormat="1" ht="16.25" customHeight="1">
      <c r="A42" s="93"/>
      <c r="B42" s="457"/>
      <c r="C42" s="95"/>
      <c r="D42" s="96"/>
      <c r="E42" s="97"/>
      <c r="F42" s="170"/>
      <c r="G42" s="93"/>
      <c r="H42" s="149"/>
      <c r="I42" s="150"/>
      <c r="J42" s="127"/>
      <c r="K42" s="127"/>
      <c r="L42" s="127"/>
      <c r="M42" s="127"/>
      <c r="N42" s="127"/>
      <c r="O42" s="127"/>
      <c r="P42" s="127"/>
      <c r="Q42" s="101"/>
      <c r="R42" s="101"/>
      <c r="S42" s="101"/>
      <c r="T42" s="101"/>
      <c r="U42" s="101"/>
      <c r="V42" s="101"/>
      <c r="W42" s="101"/>
      <c r="X42" s="102"/>
      <c r="Z42" s="298"/>
      <c r="AA42" s="298"/>
      <c r="AC42" s="115"/>
      <c r="AL42" s="92"/>
      <c r="AN42" s="92"/>
      <c r="AO42" s="116"/>
    </row>
    <row r="43" spans="1:41" s="91" customFormat="1" ht="16.25" customHeight="1">
      <c r="A43" s="104"/>
      <c r="B43" s="105"/>
      <c r="C43" s="106"/>
      <c r="D43" s="107"/>
      <c r="E43" s="108"/>
      <c r="F43" s="171"/>
      <c r="G43" s="104"/>
      <c r="H43" s="109"/>
      <c r="I43" s="110"/>
      <c r="J43" s="111"/>
      <c r="K43" s="111"/>
      <c r="L43" s="111"/>
      <c r="M43" s="111"/>
      <c r="N43" s="111"/>
      <c r="O43" s="111"/>
      <c r="P43" s="111"/>
      <c r="Q43" s="112"/>
      <c r="R43" s="112"/>
      <c r="S43" s="112"/>
      <c r="T43" s="112"/>
      <c r="U43" s="112"/>
      <c r="V43" s="112"/>
      <c r="W43" s="112"/>
      <c r="X43" s="114"/>
      <c r="Z43" s="298"/>
      <c r="AA43" s="299"/>
      <c r="AC43" s="115"/>
      <c r="AL43" s="92"/>
      <c r="AN43" s="92"/>
      <c r="AO43" s="116"/>
    </row>
    <row r="44" spans="1:41" s="91" customFormat="1" ht="16.25" customHeight="1">
      <c r="A44" s="104"/>
      <c r="B44" s="105"/>
      <c r="C44" s="106"/>
      <c r="D44" s="107"/>
      <c r="E44" s="108"/>
      <c r="F44" s="171"/>
      <c r="G44" s="104"/>
      <c r="H44" s="109"/>
      <c r="I44" s="110"/>
      <c r="J44" s="111"/>
      <c r="K44" s="111"/>
      <c r="L44" s="111"/>
      <c r="M44" s="111"/>
      <c r="N44" s="111"/>
      <c r="O44" s="111"/>
      <c r="P44" s="111"/>
      <c r="Q44" s="112"/>
      <c r="R44" s="112"/>
      <c r="S44" s="112"/>
      <c r="T44" s="112"/>
      <c r="U44" s="112"/>
      <c r="V44" s="112"/>
      <c r="W44" s="112"/>
      <c r="X44" s="114"/>
      <c r="Z44" s="298"/>
      <c r="AA44" s="299"/>
      <c r="AC44" s="115"/>
      <c r="AL44" s="92"/>
      <c r="AN44" s="92"/>
      <c r="AO44" s="116"/>
    </row>
    <row r="45" spans="1:41" s="91" customFormat="1" ht="16.25" customHeight="1">
      <c r="A45" s="104"/>
      <c r="B45" s="105"/>
      <c r="C45" s="106"/>
      <c r="D45" s="107"/>
      <c r="E45" s="108"/>
      <c r="F45" s="171"/>
      <c r="G45" s="151"/>
      <c r="H45" s="152"/>
      <c r="I45" s="153"/>
      <c r="J45" s="113"/>
      <c r="K45" s="113"/>
      <c r="L45" s="113"/>
      <c r="M45" s="113"/>
      <c r="N45" s="113"/>
      <c r="O45" s="113"/>
      <c r="P45" s="113"/>
      <c r="Q45" s="112"/>
      <c r="R45" s="112"/>
      <c r="S45" s="112"/>
      <c r="T45" s="112"/>
      <c r="U45" s="112"/>
      <c r="V45" s="112"/>
      <c r="W45" s="112"/>
      <c r="X45" s="114"/>
      <c r="Z45" s="298"/>
      <c r="AA45" s="299"/>
      <c r="AC45" s="115"/>
      <c r="AL45" s="92"/>
      <c r="AN45" s="92"/>
      <c r="AO45" s="116"/>
    </row>
    <row r="46" spans="1:41" s="91" customFormat="1" ht="16.25" customHeight="1">
      <c r="A46" s="117"/>
      <c r="B46" s="118"/>
      <c r="C46" s="119"/>
      <c r="D46" s="120"/>
      <c r="E46" s="121"/>
      <c r="F46" s="172"/>
      <c r="G46" s="502"/>
      <c r="H46" s="503"/>
      <c r="I46" s="504"/>
      <c r="J46" s="505"/>
      <c r="K46" s="505"/>
      <c r="L46" s="505"/>
      <c r="M46" s="505"/>
      <c r="N46" s="505"/>
      <c r="O46" s="505"/>
      <c r="P46" s="505"/>
      <c r="Q46" s="125"/>
      <c r="R46" s="125"/>
      <c r="S46" s="125"/>
      <c r="T46" s="125"/>
      <c r="U46" s="125"/>
      <c r="V46" s="125"/>
      <c r="W46" s="125"/>
      <c r="X46" s="148"/>
      <c r="Z46" s="298"/>
      <c r="AA46" s="299"/>
      <c r="AC46" s="115"/>
      <c r="AL46" s="92"/>
      <c r="AN46" s="92"/>
      <c r="AO46" s="116"/>
    </row>
    <row r="47" spans="1:41" s="91" customFormat="1" ht="16.5" customHeight="1">
      <c r="A47" s="491"/>
      <c r="B47" s="492"/>
      <c r="C47" s="493"/>
      <c r="D47" s="494"/>
      <c r="E47" s="495"/>
      <c r="F47" s="496"/>
      <c r="G47" s="491"/>
      <c r="H47" s="497"/>
      <c r="I47" s="498"/>
      <c r="J47" s="499"/>
      <c r="K47" s="499"/>
      <c r="L47" s="499"/>
      <c r="M47" s="499"/>
      <c r="N47" s="499"/>
      <c r="O47" s="499"/>
      <c r="P47" s="499"/>
      <c r="Q47" s="500"/>
      <c r="R47" s="500"/>
      <c r="S47" s="500"/>
      <c r="T47" s="500"/>
      <c r="U47" s="500"/>
      <c r="V47" s="500"/>
      <c r="W47" s="500"/>
      <c r="X47" s="501"/>
      <c r="Z47" s="298"/>
      <c r="AA47" s="298"/>
      <c r="AC47" s="115"/>
      <c r="AL47" s="92"/>
      <c r="AN47" s="92"/>
      <c r="AO47" s="116"/>
    </row>
    <row r="48" spans="1:41" s="91" customFormat="1" ht="6" customHeight="1">
      <c r="A48" s="156"/>
      <c r="B48" s="349"/>
      <c r="C48" s="350"/>
      <c r="D48" s="351"/>
      <c r="E48" s="352"/>
      <c r="F48" s="352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4"/>
      <c r="R48" s="154"/>
      <c r="S48" s="154"/>
      <c r="T48" s="154"/>
      <c r="U48" s="154"/>
      <c r="V48" s="154"/>
      <c r="W48" s="154"/>
      <c r="X48" s="353"/>
      <c r="Z48" s="92"/>
      <c r="AA48" s="103"/>
      <c r="AC48" s="115"/>
      <c r="AL48" s="92"/>
      <c r="AN48" s="92"/>
      <c r="AO48" s="116"/>
    </row>
    <row r="49" spans="1:24" s="91" customFormat="1" ht="16.25" customHeight="1">
      <c r="A49" s="154"/>
      <c r="B49" s="155" t="s">
        <v>24</v>
      </c>
      <c r="C49" s="156"/>
      <c r="E49" s="156">
        <f>I49+O49</f>
        <v>34</v>
      </c>
      <c r="F49" s="157" t="s">
        <v>6</v>
      </c>
      <c r="G49" s="155" t="s">
        <v>11</v>
      </c>
      <c r="I49" s="156">
        <f>COUNTIF($C$7:$C$47,"ช")</f>
        <v>10</v>
      </c>
      <c r="J49" s="154"/>
      <c r="K49" s="158" t="s">
        <v>8</v>
      </c>
      <c r="M49" s="439" t="s">
        <v>7</v>
      </c>
      <c r="N49" s="439"/>
      <c r="O49" s="156">
        <f>COUNTIF($C$7:$C$47,"ญ")</f>
        <v>24</v>
      </c>
      <c r="P49" s="154"/>
      <c r="Q49" s="158" t="s">
        <v>8</v>
      </c>
      <c r="X49" s="154"/>
    </row>
    <row r="50" spans="1:24" s="264" customFormat="1" ht="15" hidden="1" customHeight="1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</row>
    <row r="51" spans="1:24" s="261" customFormat="1" ht="15" hidden="1" customHeight="1">
      <c r="A51" s="259"/>
      <c r="B51" s="382"/>
      <c r="C51" s="259"/>
      <c r="D51" s="383" t="s">
        <v>13</v>
      </c>
      <c r="E51" s="383">
        <f>COUNTIF($G$7:$G$47,"แดง")</f>
        <v>7</v>
      </c>
      <c r="F51" s="383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</row>
    <row r="52" spans="1:24" s="261" customFormat="1" ht="15" hidden="1" customHeight="1">
      <c r="A52" s="259"/>
      <c r="B52" s="382"/>
      <c r="C52" s="259"/>
      <c r="D52" s="383" t="s">
        <v>14</v>
      </c>
      <c r="E52" s="383">
        <f>COUNTIF($G$7:$G$47,"เหลือง")</f>
        <v>7</v>
      </c>
      <c r="F52" s="383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</row>
    <row r="53" spans="1:24" s="261" customFormat="1" ht="15" hidden="1" customHeight="1">
      <c r="A53" s="259"/>
      <c r="B53" s="382"/>
      <c r="C53" s="259"/>
      <c r="D53" s="383" t="s">
        <v>15</v>
      </c>
      <c r="E53" s="383">
        <f>COUNTIF($G$7:$G$47,"น้ำเงิน")</f>
        <v>7</v>
      </c>
      <c r="F53" s="383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</row>
    <row r="54" spans="1:24" s="261" customFormat="1" ht="15" hidden="1" customHeight="1">
      <c r="A54" s="259"/>
      <c r="B54" s="382"/>
      <c r="C54" s="259"/>
      <c r="D54" s="383" t="s">
        <v>16</v>
      </c>
      <c r="E54" s="383">
        <f>COUNTIF($G$7:$G$47,"ม่วง")</f>
        <v>7</v>
      </c>
      <c r="F54" s="383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</row>
    <row r="55" spans="1:24" s="261" customFormat="1" ht="15" hidden="1" customHeight="1">
      <c r="A55" s="259"/>
      <c r="B55" s="382"/>
      <c r="C55" s="259"/>
      <c r="D55" s="383" t="s">
        <v>17</v>
      </c>
      <c r="E55" s="383">
        <f>COUNTIF($G$7:$G$47,"ฟ้า")</f>
        <v>6</v>
      </c>
      <c r="F55" s="383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</row>
    <row r="56" spans="1:24" s="261" customFormat="1" ht="15" hidden="1" customHeight="1">
      <c r="A56" s="259"/>
      <c r="B56" s="382"/>
      <c r="C56" s="259"/>
      <c r="D56" s="383" t="s">
        <v>5</v>
      </c>
      <c r="E56" s="383">
        <f>SUM(E51:E55)</f>
        <v>34</v>
      </c>
      <c r="F56" s="383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</row>
    <row r="57" spans="1:24" s="261" customFormat="1" ht="15" customHeight="1">
      <c r="B57" s="260"/>
      <c r="C57" s="262"/>
      <c r="D57" s="222"/>
      <c r="E57" s="222"/>
      <c r="F57" s="222"/>
    </row>
    <row r="58" spans="1:24" ht="15" customHeight="1">
      <c r="D58" s="70"/>
      <c r="E58" s="70"/>
    </row>
    <row r="59" spans="1:24" ht="15" customHeight="1">
      <c r="B59" s="224"/>
      <c r="C59" s="225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</row>
    <row r="60" spans="1:24" ht="15" customHeight="1">
      <c r="B60" s="224"/>
      <c r="C60" s="225"/>
      <c r="D60" s="226"/>
      <c r="E60" s="226"/>
      <c r="F60" s="226"/>
      <c r="G60" s="223"/>
      <c r="H60" s="223"/>
      <c r="I60" s="223"/>
      <c r="J60" s="223"/>
      <c r="K60" s="223"/>
      <c r="L60" s="223"/>
      <c r="M60" s="223"/>
      <c r="N60" s="223"/>
      <c r="O60" s="223"/>
      <c r="P60" s="223"/>
    </row>
  </sheetData>
  <sortState xmlns:xlrd2="http://schemas.microsoft.com/office/spreadsheetml/2017/richdata2" ref="D27:E47">
    <sortCondition ref="D27:D47"/>
  </sortState>
  <mergeCells count="10">
    <mergeCell ref="V4:W4"/>
    <mergeCell ref="A5:A6"/>
    <mergeCell ref="B5:B6"/>
    <mergeCell ref="C5:C6"/>
    <mergeCell ref="D5:D6"/>
    <mergeCell ref="E5:E6"/>
    <mergeCell ref="F5:F6"/>
    <mergeCell ref="G5:G6"/>
    <mergeCell ref="J5:J6"/>
    <mergeCell ref="L5:L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="120" zoomScaleNormal="120" workbookViewId="0">
      <selection activeCell="AI17" sqref="AI17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7" width="5.796875" style="1" customWidth="1"/>
    <col min="8" max="8" width="5.19921875" style="1" customWidth="1"/>
    <col min="9" max="25" width="3" style="1" customWidth="1"/>
    <col min="26" max="26" width="4.796875" style="1" hidden="1" customWidth="1"/>
    <col min="27" max="29" width="9.19921875" style="1" hidden="1" customWidth="1"/>
    <col min="30" max="30" width="12.796875" style="1" hidden="1" customWidth="1"/>
    <col min="31" max="16384" width="9.19921875" style="1"/>
  </cols>
  <sheetData>
    <row r="1" spans="1:28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G1" s="14"/>
      <c r="M1" s="12" t="s">
        <v>25</v>
      </c>
      <c r="R1" s="12" t="str">
        <f>'ยอด ม.5'!B22</f>
        <v>นายนราธิป วิธูสุวรรณ</v>
      </c>
    </row>
    <row r="2" spans="1:28" s="12" customFormat="1" ht="18" customHeight="1">
      <c r="B2" s="231" t="s">
        <v>46</v>
      </c>
      <c r="C2" s="228"/>
      <c r="D2" s="229"/>
      <c r="E2" s="230" t="s">
        <v>68</v>
      </c>
      <c r="M2" s="12" t="s">
        <v>47</v>
      </c>
      <c r="R2" s="12" t="str">
        <f>'ยอด ม.5'!B23</f>
        <v>นางสาวปนัดดา  สกุลไทย</v>
      </c>
    </row>
    <row r="3" spans="1:28" s="13" customFormat="1" ht="17.25" customHeight="1">
      <c r="A3" s="14" t="s">
        <v>76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8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S4" s="14"/>
      <c r="U4" s="232" t="s">
        <v>49</v>
      </c>
      <c r="V4" s="773" t="str">
        <f>'ยอด ม.5'!F22</f>
        <v>ทูบีนัมเบอร์วัน</v>
      </c>
      <c r="W4" s="773"/>
    </row>
    <row r="5" spans="1:28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40</v>
      </c>
      <c r="G5" s="792" t="s">
        <v>41</v>
      </c>
      <c r="H5" s="774" t="s">
        <v>3</v>
      </c>
      <c r="I5" s="277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325"/>
      <c r="X5" s="245"/>
    </row>
    <row r="6" spans="1:28" s="80" customFormat="1" ht="18" customHeight="1">
      <c r="A6" s="775"/>
      <c r="B6" s="777"/>
      <c r="C6" s="779"/>
      <c r="D6" s="781"/>
      <c r="E6" s="783"/>
      <c r="F6" s="784"/>
      <c r="G6" s="792"/>
      <c r="H6" s="784"/>
      <c r="I6" s="278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326"/>
      <c r="X6" s="248"/>
    </row>
    <row r="7" spans="1:28" s="2" customFormat="1" ht="15.75" customHeight="1">
      <c r="A7" s="15">
        <v>1</v>
      </c>
      <c r="B7" s="16">
        <v>41666</v>
      </c>
      <c r="C7" s="17" t="s">
        <v>84</v>
      </c>
      <c r="D7" s="18" t="s">
        <v>735</v>
      </c>
      <c r="E7" s="19" t="s">
        <v>736</v>
      </c>
      <c r="F7" s="20" t="s">
        <v>102</v>
      </c>
      <c r="G7" s="369" t="s">
        <v>166</v>
      </c>
      <c r="H7" s="20" t="s">
        <v>13</v>
      </c>
      <c r="I7" s="279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327"/>
      <c r="X7" s="23"/>
      <c r="Y7" s="358"/>
    </row>
    <row r="8" spans="1:28" s="2" customFormat="1" ht="16.25" customHeight="1">
      <c r="A8" s="24">
        <v>2</v>
      </c>
      <c r="B8" s="25">
        <v>41761</v>
      </c>
      <c r="C8" s="26" t="s">
        <v>84</v>
      </c>
      <c r="D8" s="27" t="s">
        <v>147</v>
      </c>
      <c r="E8" s="28" t="s">
        <v>737</v>
      </c>
      <c r="F8" s="24"/>
      <c r="G8" s="370" t="s">
        <v>101</v>
      </c>
      <c r="H8" s="24" t="s">
        <v>14</v>
      </c>
      <c r="I8" s="280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28"/>
      <c r="X8" s="33"/>
      <c r="Y8" s="358"/>
    </row>
    <row r="9" spans="1:28" s="2" customFormat="1" ht="16.25" customHeight="1">
      <c r="A9" s="24">
        <v>3</v>
      </c>
      <c r="B9" s="25">
        <v>41773</v>
      </c>
      <c r="C9" s="26" t="s">
        <v>84</v>
      </c>
      <c r="D9" s="27" t="s">
        <v>738</v>
      </c>
      <c r="E9" s="28" t="s">
        <v>739</v>
      </c>
      <c r="F9" s="24"/>
      <c r="G9" s="371" t="s">
        <v>101</v>
      </c>
      <c r="H9" s="24" t="s">
        <v>15</v>
      </c>
      <c r="I9" s="280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28"/>
      <c r="X9" s="33"/>
      <c r="Y9" s="358"/>
    </row>
    <row r="10" spans="1:28" s="2" customFormat="1" ht="16.25" customHeight="1">
      <c r="A10" s="24">
        <v>4</v>
      </c>
      <c r="B10" s="25">
        <v>41774</v>
      </c>
      <c r="C10" s="26" t="s">
        <v>84</v>
      </c>
      <c r="D10" s="27" t="s">
        <v>740</v>
      </c>
      <c r="E10" s="28" t="s">
        <v>114</v>
      </c>
      <c r="F10" s="24"/>
      <c r="G10" s="371" t="s">
        <v>101</v>
      </c>
      <c r="H10" s="24" t="s">
        <v>16</v>
      </c>
      <c r="I10" s="280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28"/>
      <c r="X10" s="33"/>
      <c r="Y10" s="358"/>
      <c r="AB10" s="10"/>
    </row>
    <row r="11" spans="1:28" s="2" customFormat="1" ht="16.25" customHeight="1">
      <c r="A11" s="34">
        <v>5</v>
      </c>
      <c r="B11" s="35">
        <v>41805</v>
      </c>
      <c r="C11" s="36" t="s">
        <v>84</v>
      </c>
      <c r="D11" s="37" t="s">
        <v>140</v>
      </c>
      <c r="E11" s="38" t="s">
        <v>741</v>
      </c>
      <c r="F11" s="34"/>
      <c r="G11" s="372" t="s">
        <v>163</v>
      </c>
      <c r="H11" s="34" t="s">
        <v>13</v>
      </c>
      <c r="I11" s="281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329"/>
      <c r="X11" s="43"/>
      <c r="Y11" s="358"/>
      <c r="AB11" s="10"/>
    </row>
    <row r="12" spans="1:28" s="2" customFormat="1" ht="16.25" customHeight="1">
      <c r="A12" s="15">
        <v>6</v>
      </c>
      <c r="B12" s="16">
        <v>41892</v>
      </c>
      <c r="C12" s="17" t="s">
        <v>84</v>
      </c>
      <c r="D12" s="18" t="s">
        <v>742</v>
      </c>
      <c r="E12" s="19" t="s">
        <v>743</v>
      </c>
      <c r="F12" s="20"/>
      <c r="G12" s="369" t="s">
        <v>166</v>
      </c>
      <c r="H12" s="20" t="s">
        <v>14</v>
      </c>
      <c r="I12" s="279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327"/>
      <c r="X12" s="23"/>
      <c r="Y12" s="358"/>
      <c r="AB12" s="10"/>
    </row>
    <row r="13" spans="1:28" s="2" customFormat="1" ht="16.25" customHeight="1">
      <c r="A13" s="24">
        <v>7</v>
      </c>
      <c r="B13" s="25">
        <v>41969</v>
      </c>
      <c r="C13" s="26" t="s">
        <v>84</v>
      </c>
      <c r="D13" s="27" t="s">
        <v>744</v>
      </c>
      <c r="E13" s="28" t="s">
        <v>745</v>
      </c>
      <c r="F13" s="24"/>
      <c r="G13" s="370" t="s">
        <v>101</v>
      </c>
      <c r="H13" s="24" t="s">
        <v>15</v>
      </c>
      <c r="I13" s="282"/>
      <c r="J13" s="83"/>
      <c r="K13" s="83"/>
      <c r="L13" s="83"/>
      <c r="M13" s="83"/>
      <c r="N13" s="83"/>
      <c r="O13" s="83"/>
      <c r="P13" s="82"/>
      <c r="Q13" s="82"/>
      <c r="R13" s="82"/>
      <c r="S13" s="82"/>
      <c r="T13" s="82"/>
      <c r="U13" s="82"/>
      <c r="V13" s="82"/>
      <c r="W13" s="330"/>
      <c r="X13" s="84"/>
      <c r="Y13" s="406"/>
      <c r="AB13" s="10"/>
    </row>
    <row r="14" spans="1:28" s="2" customFormat="1" ht="16.25" customHeight="1">
      <c r="A14" s="24">
        <v>8</v>
      </c>
      <c r="B14" s="25">
        <v>41627</v>
      </c>
      <c r="C14" s="26" t="s">
        <v>85</v>
      </c>
      <c r="D14" s="27" t="s">
        <v>746</v>
      </c>
      <c r="E14" s="28" t="s">
        <v>747</v>
      </c>
      <c r="F14" s="24"/>
      <c r="G14" s="371" t="s">
        <v>166</v>
      </c>
      <c r="H14" s="24" t="s">
        <v>16</v>
      </c>
      <c r="I14" s="280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28"/>
      <c r="X14" s="33"/>
      <c r="Y14" s="358"/>
      <c r="AB14" s="10"/>
    </row>
    <row r="15" spans="1:28" s="2" customFormat="1" ht="16.25" customHeight="1">
      <c r="A15" s="24">
        <v>9</v>
      </c>
      <c r="B15" s="25">
        <v>41682</v>
      </c>
      <c r="C15" s="26" t="s">
        <v>85</v>
      </c>
      <c r="D15" s="27" t="s">
        <v>748</v>
      </c>
      <c r="E15" s="28" t="s">
        <v>749</v>
      </c>
      <c r="F15" s="24" t="s">
        <v>102</v>
      </c>
      <c r="G15" s="370" t="s">
        <v>166</v>
      </c>
      <c r="H15" s="24" t="s">
        <v>17</v>
      </c>
      <c r="I15" s="280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28"/>
      <c r="X15" s="33"/>
      <c r="Y15" s="358"/>
      <c r="AB15" s="10"/>
    </row>
    <row r="16" spans="1:28" s="2" customFormat="1" ht="16.25" customHeight="1">
      <c r="A16" s="34">
        <v>10</v>
      </c>
      <c r="B16" s="35">
        <v>41689</v>
      </c>
      <c r="C16" s="36" t="s">
        <v>85</v>
      </c>
      <c r="D16" s="37" t="s">
        <v>750</v>
      </c>
      <c r="E16" s="38" t="s">
        <v>751</v>
      </c>
      <c r="F16" s="34"/>
      <c r="G16" s="373" t="s">
        <v>101</v>
      </c>
      <c r="H16" s="34" t="s">
        <v>13</v>
      </c>
      <c r="I16" s="281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329"/>
      <c r="X16" s="43"/>
      <c r="Y16" s="358"/>
      <c r="AB16" s="10"/>
    </row>
    <row r="17" spans="1:28" s="2" customFormat="1" ht="16.25" customHeight="1">
      <c r="A17" s="15">
        <v>11</v>
      </c>
      <c r="B17" s="198">
        <v>41696</v>
      </c>
      <c r="C17" s="17" t="s">
        <v>85</v>
      </c>
      <c r="D17" s="18" t="s">
        <v>155</v>
      </c>
      <c r="E17" s="19" t="s">
        <v>752</v>
      </c>
      <c r="F17" s="20"/>
      <c r="G17" s="374" t="s">
        <v>101</v>
      </c>
      <c r="H17" s="20" t="s">
        <v>14</v>
      </c>
      <c r="I17" s="279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327"/>
      <c r="X17" s="23"/>
      <c r="Y17" s="358"/>
      <c r="AB17" s="10"/>
    </row>
    <row r="18" spans="1:28" s="2" customFormat="1" ht="16.25" customHeight="1">
      <c r="A18" s="24">
        <v>12</v>
      </c>
      <c r="B18" s="184">
        <v>41738</v>
      </c>
      <c r="C18" s="26" t="s">
        <v>85</v>
      </c>
      <c r="D18" s="27" t="s">
        <v>753</v>
      </c>
      <c r="E18" s="28" t="s">
        <v>754</v>
      </c>
      <c r="F18" s="24"/>
      <c r="G18" s="371" t="s">
        <v>101</v>
      </c>
      <c r="H18" s="24" t="s">
        <v>15</v>
      </c>
      <c r="I18" s="280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28"/>
      <c r="X18" s="33"/>
      <c r="Y18" s="358"/>
      <c r="AB18" s="10"/>
    </row>
    <row r="19" spans="1:28" s="2" customFormat="1" ht="16.25" customHeight="1">
      <c r="A19" s="24">
        <v>13</v>
      </c>
      <c r="B19" s="367" t="s">
        <v>755</v>
      </c>
      <c r="C19" s="26" t="s">
        <v>85</v>
      </c>
      <c r="D19" s="45" t="s">
        <v>756</v>
      </c>
      <c r="E19" s="28" t="s">
        <v>757</v>
      </c>
      <c r="F19" s="24"/>
      <c r="G19" s="371" t="s">
        <v>101</v>
      </c>
      <c r="H19" s="24" t="s">
        <v>13</v>
      </c>
      <c r="I19" s="280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28"/>
      <c r="X19" s="33"/>
      <c r="Y19" s="358"/>
      <c r="AB19" s="10"/>
    </row>
    <row r="20" spans="1:28" s="2" customFormat="1" ht="16.25" customHeight="1">
      <c r="A20" s="24">
        <v>14</v>
      </c>
      <c r="B20" s="367">
        <v>41751</v>
      </c>
      <c r="C20" s="26" t="s">
        <v>85</v>
      </c>
      <c r="D20" s="27" t="s">
        <v>758</v>
      </c>
      <c r="E20" s="28" t="s">
        <v>276</v>
      </c>
      <c r="F20" s="24"/>
      <c r="G20" s="371" t="s">
        <v>163</v>
      </c>
      <c r="H20" s="24" t="s">
        <v>16</v>
      </c>
      <c r="I20" s="280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28"/>
      <c r="X20" s="33"/>
      <c r="Y20" s="358"/>
      <c r="AB20" s="10"/>
    </row>
    <row r="21" spans="1:28" s="2" customFormat="1" ht="16.25" customHeight="1">
      <c r="A21" s="34">
        <v>15</v>
      </c>
      <c r="B21" s="191">
        <v>41777</v>
      </c>
      <c r="C21" s="36" t="s">
        <v>85</v>
      </c>
      <c r="D21" s="37" t="s">
        <v>759</v>
      </c>
      <c r="E21" s="38" t="s">
        <v>760</v>
      </c>
      <c r="F21" s="34"/>
      <c r="G21" s="373" t="s">
        <v>101</v>
      </c>
      <c r="H21" s="34" t="s">
        <v>17</v>
      </c>
      <c r="I21" s="281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329"/>
      <c r="X21" s="43"/>
      <c r="Y21" s="358"/>
      <c r="AB21" s="10"/>
    </row>
    <row r="22" spans="1:28" s="2" customFormat="1" ht="16.25" customHeight="1">
      <c r="A22" s="15">
        <v>16</v>
      </c>
      <c r="B22" s="25">
        <v>41778</v>
      </c>
      <c r="C22" s="26" t="s">
        <v>85</v>
      </c>
      <c r="D22" s="27" t="s">
        <v>761</v>
      </c>
      <c r="E22" s="28" t="s">
        <v>762</v>
      </c>
      <c r="F22" s="24"/>
      <c r="G22" s="15" t="s">
        <v>163</v>
      </c>
      <c r="H22" s="24" t="s">
        <v>13</v>
      </c>
      <c r="I22" s="279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327"/>
      <c r="X22" s="23"/>
      <c r="Y22" s="358"/>
      <c r="AB22" s="10"/>
    </row>
    <row r="23" spans="1:28" s="2" customFormat="1" ht="16.25" customHeight="1">
      <c r="A23" s="24">
        <v>17</v>
      </c>
      <c r="B23" s="25">
        <v>41781</v>
      </c>
      <c r="C23" s="26" t="s">
        <v>85</v>
      </c>
      <c r="D23" s="27" t="s">
        <v>763</v>
      </c>
      <c r="E23" s="28" t="s">
        <v>764</v>
      </c>
      <c r="F23" s="24"/>
      <c r="G23" s="375" t="s">
        <v>164</v>
      </c>
      <c r="H23" s="24" t="s">
        <v>14</v>
      </c>
      <c r="I23" s="472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28"/>
      <c r="X23" s="33"/>
      <c r="Y23" s="358"/>
      <c r="AB23" s="10"/>
    </row>
    <row r="24" spans="1:28" s="2" customFormat="1" ht="16.25" customHeight="1">
      <c r="A24" s="24">
        <v>18</v>
      </c>
      <c r="B24" s="323">
        <v>41785</v>
      </c>
      <c r="C24" s="26" t="s">
        <v>85</v>
      </c>
      <c r="D24" s="27" t="s">
        <v>765</v>
      </c>
      <c r="E24" s="28" t="s">
        <v>766</v>
      </c>
      <c r="F24" s="24"/>
      <c r="G24" s="371" t="s">
        <v>101</v>
      </c>
      <c r="H24" s="24" t="s">
        <v>15</v>
      </c>
      <c r="I24" s="280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28"/>
      <c r="X24" s="33"/>
      <c r="Y24" s="358"/>
      <c r="AB24" s="10"/>
    </row>
    <row r="25" spans="1:28" s="2" customFormat="1" ht="16.25" customHeight="1">
      <c r="A25" s="24">
        <v>19</v>
      </c>
      <c r="B25" s="323">
        <v>41792</v>
      </c>
      <c r="C25" s="26" t="s">
        <v>85</v>
      </c>
      <c r="D25" s="27" t="s">
        <v>767</v>
      </c>
      <c r="E25" s="28" t="s">
        <v>768</v>
      </c>
      <c r="F25" s="24"/>
      <c r="G25" s="371" t="s">
        <v>101</v>
      </c>
      <c r="H25" s="24" t="s">
        <v>16</v>
      </c>
      <c r="I25" s="280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28"/>
      <c r="X25" s="33"/>
      <c r="Y25" s="358"/>
      <c r="AB25" s="10"/>
    </row>
    <row r="26" spans="1:28" s="2" customFormat="1" ht="16.25" customHeight="1">
      <c r="A26" s="302">
        <v>20</v>
      </c>
      <c r="B26" s="334">
        <v>41797</v>
      </c>
      <c r="C26" s="335" t="s">
        <v>85</v>
      </c>
      <c r="D26" s="345" t="s">
        <v>769</v>
      </c>
      <c r="E26" s="346" t="s">
        <v>770</v>
      </c>
      <c r="F26" s="347"/>
      <c r="G26" s="373" t="s">
        <v>163</v>
      </c>
      <c r="H26" s="347" t="s">
        <v>17</v>
      </c>
      <c r="I26" s="281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332"/>
      <c r="X26" s="43"/>
      <c r="Y26" s="358"/>
      <c r="AB26" s="10"/>
    </row>
    <row r="27" spans="1:28" s="2" customFormat="1" ht="16.25" customHeight="1">
      <c r="A27" s="62">
        <v>21</v>
      </c>
      <c r="B27" s="287">
        <v>41798</v>
      </c>
      <c r="C27" s="46" t="s">
        <v>85</v>
      </c>
      <c r="D27" s="47" t="s">
        <v>771</v>
      </c>
      <c r="E27" s="48" t="s">
        <v>772</v>
      </c>
      <c r="F27" s="286"/>
      <c r="G27" s="375" t="s">
        <v>163</v>
      </c>
      <c r="H27" s="286" t="s">
        <v>13</v>
      </c>
      <c r="I27" s="283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331"/>
      <c r="X27" s="23"/>
      <c r="Y27" s="358"/>
      <c r="AB27" s="10"/>
    </row>
    <row r="28" spans="1:28" s="2" customFormat="1" ht="16.25" customHeight="1">
      <c r="A28" s="62">
        <v>22</v>
      </c>
      <c r="B28" s="300">
        <v>41821</v>
      </c>
      <c r="C28" s="250" t="s">
        <v>85</v>
      </c>
      <c r="D28" s="251" t="s">
        <v>773</v>
      </c>
      <c r="E28" s="252" t="s">
        <v>774</v>
      </c>
      <c r="F28" s="310"/>
      <c r="G28" s="371" t="s">
        <v>166</v>
      </c>
      <c r="H28" s="310" t="s">
        <v>14</v>
      </c>
      <c r="I28" s="283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331"/>
      <c r="X28" s="301"/>
      <c r="Y28" s="358"/>
      <c r="AB28" s="10"/>
    </row>
    <row r="29" spans="1:28" s="2" customFormat="1" ht="16.25" customHeight="1">
      <c r="A29" s="253">
        <v>23</v>
      </c>
      <c r="B29" s="25">
        <v>41823</v>
      </c>
      <c r="C29" s="53" t="s">
        <v>85</v>
      </c>
      <c r="D29" s="27" t="s">
        <v>775</v>
      </c>
      <c r="E29" s="28" t="s">
        <v>776</v>
      </c>
      <c r="F29" s="24"/>
      <c r="G29" s="371" t="s">
        <v>166</v>
      </c>
      <c r="H29" s="24" t="s">
        <v>15</v>
      </c>
      <c r="I29" s="283"/>
      <c r="J29" s="51"/>
      <c r="K29" s="51"/>
      <c r="L29" s="49"/>
      <c r="M29" s="49"/>
      <c r="N29" s="49"/>
      <c r="O29" s="49"/>
      <c r="P29" s="50"/>
      <c r="Q29" s="50"/>
      <c r="R29" s="50"/>
      <c r="S29" s="50"/>
      <c r="T29" s="50"/>
      <c r="U29" s="50"/>
      <c r="V29" s="50"/>
      <c r="W29" s="331"/>
      <c r="X29" s="301"/>
      <c r="Y29" s="358"/>
      <c r="AB29" s="10"/>
    </row>
    <row r="30" spans="1:28" s="2" customFormat="1" ht="16.25" customHeight="1">
      <c r="A30" s="24">
        <v>24</v>
      </c>
      <c r="B30" s="323">
        <v>41829</v>
      </c>
      <c r="C30" s="26" t="s">
        <v>85</v>
      </c>
      <c r="D30" s="54" t="s">
        <v>112</v>
      </c>
      <c r="E30" s="55" t="s">
        <v>777</v>
      </c>
      <c r="F30" s="24"/>
      <c r="G30" s="371" t="s">
        <v>101</v>
      </c>
      <c r="H30" s="24" t="s">
        <v>16</v>
      </c>
      <c r="I30" s="280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28"/>
      <c r="X30" s="33"/>
      <c r="Y30" s="358"/>
    </row>
    <row r="31" spans="1:28" s="2" customFormat="1" ht="16.25" customHeight="1">
      <c r="A31" s="34">
        <v>25</v>
      </c>
      <c r="B31" s="334">
        <v>41836</v>
      </c>
      <c r="C31" s="335" t="s">
        <v>85</v>
      </c>
      <c r="D31" s="336" t="s">
        <v>778</v>
      </c>
      <c r="E31" s="337" t="s">
        <v>779</v>
      </c>
      <c r="F31" s="302"/>
      <c r="G31" s="376" t="s">
        <v>163</v>
      </c>
      <c r="H31" s="302" t="s">
        <v>17</v>
      </c>
      <c r="I31" s="281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332"/>
      <c r="X31" s="64"/>
      <c r="Y31" s="358"/>
    </row>
    <row r="32" spans="1:28" s="2" customFormat="1" ht="16.25" customHeight="1">
      <c r="A32" s="62">
        <v>26</v>
      </c>
      <c r="B32" s="287">
        <v>41845</v>
      </c>
      <c r="C32" s="46" t="s">
        <v>85</v>
      </c>
      <c r="D32" s="60" t="s">
        <v>780</v>
      </c>
      <c r="E32" s="61" t="s">
        <v>781</v>
      </c>
      <c r="F32" s="62" t="s">
        <v>102</v>
      </c>
      <c r="G32" s="369" t="s">
        <v>166</v>
      </c>
      <c r="H32" s="62" t="s">
        <v>13</v>
      </c>
      <c r="I32" s="476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327"/>
      <c r="X32" s="23"/>
      <c r="Y32" s="358"/>
      <c r="AB32" s="10"/>
    </row>
    <row r="33" spans="1:30" s="2" customFormat="1" ht="16.25" customHeight="1">
      <c r="A33" s="62">
        <v>27</v>
      </c>
      <c r="B33" s="287">
        <v>41869</v>
      </c>
      <c r="C33" s="46" t="s">
        <v>85</v>
      </c>
      <c r="D33" s="60" t="s">
        <v>87</v>
      </c>
      <c r="E33" s="61" t="s">
        <v>782</v>
      </c>
      <c r="F33" s="286"/>
      <c r="G33" s="371" t="s">
        <v>166</v>
      </c>
      <c r="H33" s="286" t="s">
        <v>14</v>
      </c>
      <c r="I33" s="476"/>
      <c r="J33" s="49"/>
      <c r="K33" s="49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331"/>
      <c r="X33" s="301"/>
      <c r="Y33" s="358"/>
      <c r="AB33" s="10"/>
    </row>
    <row r="34" spans="1:30" s="2" customFormat="1" ht="16.25" customHeight="1">
      <c r="A34" s="62">
        <v>28</v>
      </c>
      <c r="B34" s="25">
        <v>41885</v>
      </c>
      <c r="C34" s="26" t="s">
        <v>85</v>
      </c>
      <c r="D34" s="27" t="s">
        <v>783</v>
      </c>
      <c r="E34" s="28" t="s">
        <v>784</v>
      </c>
      <c r="F34" s="24"/>
      <c r="G34" s="371" t="s">
        <v>166</v>
      </c>
      <c r="H34" s="24" t="s">
        <v>15</v>
      </c>
      <c r="I34" s="447"/>
      <c r="J34" s="51"/>
      <c r="K34" s="51"/>
      <c r="L34" s="49"/>
      <c r="M34" s="49"/>
      <c r="N34" s="49"/>
      <c r="O34" s="49"/>
      <c r="P34" s="50"/>
      <c r="Q34" s="50"/>
      <c r="R34" s="50"/>
      <c r="S34" s="50"/>
      <c r="T34" s="50"/>
      <c r="U34" s="50"/>
      <c r="V34" s="50"/>
      <c r="W34" s="331"/>
      <c r="X34" s="301"/>
      <c r="Y34" s="358"/>
      <c r="AB34" s="10"/>
    </row>
    <row r="35" spans="1:30" s="2" customFormat="1" ht="16.25" customHeight="1">
      <c r="A35" s="24">
        <v>29</v>
      </c>
      <c r="B35" s="323">
        <v>41889</v>
      </c>
      <c r="C35" s="26" t="s">
        <v>85</v>
      </c>
      <c r="D35" s="27" t="s">
        <v>785</v>
      </c>
      <c r="E35" s="28" t="s">
        <v>786</v>
      </c>
      <c r="F35" s="24"/>
      <c r="G35" s="371" t="s">
        <v>166</v>
      </c>
      <c r="H35" s="24" t="s">
        <v>16</v>
      </c>
      <c r="I35" s="280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28"/>
      <c r="X35" s="33"/>
      <c r="Y35" s="358"/>
      <c r="AB35" s="10"/>
    </row>
    <row r="36" spans="1:30" s="2" customFormat="1" ht="16.25" customHeight="1">
      <c r="A36" s="34">
        <v>30</v>
      </c>
      <c r="B36" s="35">
        <v>41915</v>
      </c>
      <c r="C36" s="36" t="s">
        <v>85</v>
      </c>
      <c r="D36" s="37" t="s">
        <v>787</v>
      </c>
      <c r="E36" s="38" t="s">
        <v>788</v>
      </c>
      <c r="F36" s="34"/>
      <c r="G36" s="373" t="s">
        <v>166</v>
      </c>
      <c r="H36" s="34" t="s">
        <v>17</v>
      </c>
      <c r="I36" s="281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332"/>
      <c r="X36" s="64"/>
      <c r="Y36" s="358"/>
      <c r="AB36" s="10"/>
    </row>
    <row r="37" spans="1:30" s="2" customFormat="1" ht="16.25" customHeight="1">
      <c r="A37" s="62">
        <v>31</v>
      </c>
      <c r="B37" s="385">
        <v>41918</v>
      </c>
      <c r="C37" s="46" t="s">
        <v>85</v>
      </c>
      <c r="D37" s="60" t="s">
        <v>789</v>
      </c>
      <c r="E37" s="61" t="s">
        <v>790</v>
      </c>
      <c r="F37" s="62"/>
      <c r="G37" s="375" t="s">
        <v>163</v>
      </c>
      <c r="H37" s="62" t="s">
        <v>13</v>
      </c>
      <c r="I37" s="285"/>
      <c r="J37" s="44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327"/>
      <c r="X37" s="23"/>
      <c r="Y37" s="358"/>
      <c r="AB37" s="10"/>
    </row>
    <row r="38" spans="1:30" s="2" customFormat="1" ht="16.25" customHeight="1">
      <c r="A38" s="62">
        <v>32</v>
      </c>
      <c r="B38" s="385">
        <v>41927</v>
      </c>
      <c r="C38" s="46" t="s">
        <v>85</v>
      </c>
      <c r="D38" s="60" t="s">
        <v>791</v>
      </c>
      <c r="E38" s="61" t="s">
        <v>792</v>
      </c>
      <c r="F38" s="62"/>
      <c r="G38" s="370" t="s">
        <v>163</v>
      </c>
      <c r="H38" s="62" t="s">
        <v>14</v>
      </c>
      <c r="I38" s="284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331"/>
      <c r="X38" s="301"/>
      <c r="Y38" s="358"/>
      <c r="AA38" s="404" t="s">
        <v>91</v>
      </c>
      <c r="AB38" s="10"/>
      <c r="AD38" s="405">
        <v>44669</v>
      </c>
    </row>
    <row r="39" spans="1:30" s="2" customFormat="1" ht="16.25" customHeight="1">
      <c r="A39" s="62">
        <v>33</v>
      </c>
      <c r="B39" s="365">
        <v>41931</v>
      </c>
      <c r="C39" s="26" t="s">
        <v>85</v>
      </c>
      <c r="D39" s="27" t="s">
        <v>793</v>
      </c>
      <c r="E39" s="28" t="s">
        <v>794</v>
      </c>
      <c r="F39" s="24"/>
      <c r="G39" s="371" t="s">
        <v>166</v>
      </c>
      <c r="H39" s="24" t="s">
        <v>15</v>
      </c>
      <c r="I39" s="284"/>
      <c r="J39" s="49"/>
      <c r="K39" s="49"/>
      <c r="L39" s="49"/>
      <c r="M39" s="49"/>
      <c r="N39" s="49"/>
      <c r="O39" s="49"/>
      <c r="P39" s="50"/>
      <c r="Q39" s="50"/>
      <c r="R39" s="50"/>
      <c r="S39" s="50"/>
      <c r="T39" s="50"/>
      <c r="U39" s="50"/>
      <c r="V39" s="50"/>
      <c r="W39" s="331"/>
      <c r="X39" s="301"/>
      <c r="Y39" s="358"/>
    </row>
    <row r="40" spans="1:30" s="2" customFormat="1" ht="16.25" customHeight="1">
      <c r="A40" s="24">
        <v>34</v>
      </c>
      <c r="B40" s="386">
        <v>41951</v>
      </c>
      <c r="C40" s="26" t="s">
        <v>85</v>
      </c>
      <c r="D40" s="27" t="s">
        <v>761</v>
      </c>
      <c r="E40" s="28" t="s">
        <v>795</v>
      </c>
      <c r="F40" s="24"/>
      <c r="G40" s="371" t="s">
        <v>101</v>
      </c>
      <c r="H40" s="24" t="s">
        <v>16</v>
      </c>
      <c r="I40" s="280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28"/>
      <c r="X40" s="33"/>
      <c r="Y40" s="358"/>
    </row>
    <row r="41" spans="1:30" s="2" customFormat="1" ht="16.25" customHeight="1">
      <c r="A41" s="34">
        <v>35</v>
      </c>
      <c r="B41" s="363">
        <v>41958</v>
      </c>
      <c r="C41" s="36" t="s">
        <v>85</v>
      </c>
      <c r="D41" s="37" t="s">
        <v>796</v>
      </c>
      <c r="E41" s="38" t="s">
        <v>797</v>
      </c>
      <c r="F41" s="34"/>
      <c r="G41" s="376" t="s">
        <v>101</v>
      </c>
      <c r="H41" s="34" t="s">
        <v>17</v>
      </c>
      <c r="I41" s="281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332"/>
      <c r="X41" s="64"/>
      <c r="Y41" s="358"/>
      <c r="AB41" s="10"/>
    </row>
    <row r="42" spans="1:30" s="2" customFormat="1" ht="16.25" customHeight="1">
      <c r="A42" s="15">
        <v>36</v>
      </c>
      <c r="B42" s="368">
        <v>41959</v>
      </c>
      <c r="C42" s="17" t="s">
        <v>85</v>
      </c>
      <c r="D42" s="18" t="s">
        <v>798</v>
      </c>
      <c r="E42" s="19" t="s">
        <v>262</v>
      </c>
      <c r="F42" s="15"/>
      <c r="G42" s="369" t="s">
        <v>163</v>
      </c>
      <c r="H42" s="15" t="s">
        <v>13</v>
      </c>
      <c r="I42" s="285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327"/>
      <c r="X42" s="23"/>
      <c r="Y42" s="358"/>
      <c r="AB42" s="10"/>
    </row>
    <row r="43" spans="1:30" s="2" customFormat="1" ht="16.25" customHeight="1">
      <c r="A43" s="62">
        <v>37</v>
      </c>
      <c r="B43" s="388">
        <v>43837</v>
      </c>
      <c r="C43" s="46" t="s">
        <v>85</v>
      </c>
      <c r="D43" s="60" t="s">
        <v>172</v>
      </c>
      <c r="E43" s="61" t="s">
        <v>799</v>
      </c>
      <c r="F43" s="62" t="s">
        <v>102</v>
      </c>
      <c r="G43" s="371" t="s">
        <v>166</v>
      </c>
      <c r="H43" s="62" t="s">
        <v>14</v>
      </c>
      <c r="I43" s="284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331"/>
      <c r="X43" s="301"/>
      <c r="Y43" s="358"/>
      <c r="AB43" s="10"/>
    </row>
    <row r="44" spans="1:30" s="2" customFormat="1" ht="16.25" customHeight="1">
      <c r="A44" s="62">
        <v>38</v>
      </c>
      <c r="B44" s="385">
        <v>43838</v>
      </c>
      <c r="C44" s="46" t="s">
        <v>85</v>
      </c>
      <c r="D44" s="60" t="s">
        <v>800</v>
      </c>
      <c r="E44" s="61" t="s">
        <v>801</v>
      </c>
      <c r="F44" s="62" t="s">
        <v>102</v>
      </c>
      <c r="G44" s="371" t="s">
        <v>101</v>
      </c>
      <c r="H44" s="62" t="s">
        <v>15</v>
      </c>
      <c r="I44" s="284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331"/>
      <c r="X44" s="301"/>
      <c r="Y44" s="358"/>
      <c r="AB44" s="10"/>
    </row>
    <row r="45" spans="1:30" s="2" customFormat="1" ht="16.25" customHeight="1">
      <c r="A45" s="24">
        <v>39</v>
      </c>
      <c r="B45" s="365">
        <v>43839</v>
      </c>
      <c r="C45" s="26" t="s">
        <v>85</v>
      </c>
      <c r="D45" s="27" t="s">
        <v>802</v>
      </c>
      <c r="E45" s="28" t="s">
        <v>803</v>
      </c>
      <c r="F45" s="24" t="s">
        <v>102</v>
      </c>
      <c r="G45" s="371" t="s">
        <v>101</v>
      </c>
      <c r="H45" s="24" t="s">
        <v>16</v>
      </c>
      <c r="I45" s="280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28"/>
      <c r="X45" s="33"/>
      <c r="Y45" s="358"/>
      <c r="AB45" s="10"/>
    </row>
    <row r="46" spans="1:30" s="2" customFormat="1" ht="16.25" customHeight="1">
      <c r="A46" s="34">
        <v>40</v>
      </c>
      <c r="B46" s="366">
        <v>43840</v>
      </c>
      <c r="C46" s="36" t="s">
        <v>85</v>
      </c>
      <c r="D46" s="37" t="s">
        <v>785</v>
      </c>
      <c r="E46" s="38" t="s">
        <v>804</v>
      </c>
      <c r="F46" s="34" t="s">
        <v>102</v>
      </c>
      <c r="G46" s="373" t="s">
        <v>101</v>
      </c>
      <c r="H46" s="34" t="s">
        <v>17</v>
      </c>
      <c r="I46" s="281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332"/>
      <c r="X46" s="64"/>
      <c r="Y46" s="358"/>
      <c r="AB46" s="10"/>
    </row>
    <row r="47" spans="1:30" s="2" customFormat="1" ht="6" customHeight="1">
      <c r="A47" s="66"/>
      <c r="B47" s="359"/>
      <c r="C47" s="360"/>
      <c r="D47" s="361"/>
      <c r="E47" s="362"/>
      <c r="F47" s="66"/>
      <c r="G47" s="69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358"/>
      <c r="Y47" s="358"/>
      <c r="AB47" s="10"/>
    </row>
    <row r="48" spans="1:30" s="2" customFormat="1" ht="16.25" customHeight="1">
      <c r="A48" s="65"/>
      <c r="B48" s="69" t="s">
        <v>24</v>
      </c>
      <c r="C48" s="66"/>
      <c r="E48" s="66">
        <f>H48+M48</f>
        <v>40</v>
      </c>
      <c r="F48" s="67" t="s">
        <v>6</v>
      </c>
      <c r="G48" s="69" t="s">
        <v>11</v>
      </c>
      <c r="H48" s="380">
        <f>COUNTIF($C$7:$C$46,"ช")</f>
        <v>7</v>
      </c>
      <c r="I48" s="348" t="s">
        <v>6</v>
      </c>
      <c r="J48" s="66"/>
      <c r="K48" s="348" t="s">
        <v>7</v>
      </c>
      <c r="L48" s="348"/>
      <c r="M48" s="66">
        <f>COUNTIF($C$7:$C$46,"ญ")</f>
        <v>33</v>
      </c>
      <c r="N48" s="65"/>
      <c r="O48" s="68" t="s">
        <v>8</v>
      </c>
      <c r="X48" s="65"/>
      <c r="Y48" s="65"/>
    </row>
    <row r="49" spans="1:25" s="264" customFormat="1" ht="16.5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6.5" hidden="1" customHeight="1">
      <c r="A50" s="259"/>
      <c r="B50" s="382"/>
      <c r="C50" s="259"/>
      <c r="D50" s="383" t="s">
        <v>13</v>
      </c>
      <c r="E50" s="383">
        <f>COUNTIF($H$7:$H$46,"แดง")</f>
        <v>9</v>
      </c>
      <c r="F50" s="259"/>
      <c r="G50" s="259" t="s">
        <v>101</v>
      </c>
      <c r="H50" s="259">
        <f>COUNTIF($G$7:$G$46,"อังกฤษ")</f>
        <v>17</v>
      </c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6.5" hidden="1" customHeight="1">
      <c r="A51" s="259"/>
      <c r="B51" s="382"/>
      <c r="C51" s="259"/>
      <c r="D51" s="383" t="s">
        <v>14</v>
      </c>
      <c r="E51" s="383">
        <f>COUNTIF($H$7:$H$46,"เหลือง")</f>
        <v>8</v>
      </c>
      <c r="F51" s="259"/>
      <c r="G51" s="259" t="s">
        <v>163</v>
      </c>
      <c r="H51" s="259">
        <f>COUNTIF($G$7:$G$46,"ฝรั่งเศส")</f>
        <v>9</v>
      </c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6.5" hidden="1" customHeight="1">
      <c r="A52" s="259"/>
      <c r="B52" s="382"/>
      <c r="C52" s="259"/>
      <c r="D52" s="383" t="s">
        <v>15</v>
      </c>
      <c r="E52" s="383">
        <f>COUNTIF($H$7:$H$46,"น้ำเงิน")</f>
        <v>8</v>
      </c>
      <c r="F52" s="259"/>
      <c r="G52" s="259" t="s">
        <v>166</v>
      </c>
      <c r="H52" s="259">
        <f>COUNTIF($G$7:$G$46,"จีน")</f>
        <v>13</v>
      </c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6.5" hidden="1" customHeight="1">
      <c r="A53" s="259"/>
      <c r="B53" s="382"/>
      <c r="C53" s="259"/>
      <c r="D53" s="383" t="s">
        <v>16</v>
      </c>
      <c r="E53" s="383">
        <f>COUNTIF($H$7:$H$46,"ม่วง")</f>
        <v>8</v>
      </c>
      <c r="F53" s="259"/>
      <c r="G53" s="259" t="s">
        <v>164</v>
      </c>
      <c r="H53" s="259">
        <f>COUNTIF($G$7:$G$46,"ญี่ปุ่น")</f>
        <v>1</v>
      </c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6.5" hidden="1" customHeight="1">
      <c r="A54" s="259"/>
      <c r="B54" s="382"/>
      <c r="C54" s="259"/>
      <c r="D54" s="383" t="s">
        <v>17</v>
      </c>
      <c r="E54" s="383">
        <f>COUNTIF($H$7:$H$46,"ฟ้า")</f>
        <v>7</v>
      </c>
      <c r="F54" s="259"/>
      <c r="G54" s="259" t="s">
        <v>5</v>
      </c>
      <c r="H54" s="259">
        <f>SUM(H50:H53)</f>
        <v>40</v>
      </c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6.5" hidden="1" customHeight="1">
      <c r="A55" s="259"/>
      <c r="B55" s="382"/>
      <c r="C55" s="259"/>
      <c r="D55" s="383" t="s">
        <v>5</v>
      </c>
      <c r="E55" s="383">
        <f>SUM(E50:E54)</f>
        <v>40</v>
      </c>
      <c r="F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6.5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</sheetData>
  <sortState xmlns:xlrd2="http://schemas.microsoft.com/office/spreadsheetml/2017/richdata2" ref="B7:F42">
    <sortCondition ref="C7:C42"/>
    <sortCondition ref="B7:B42"/>
  </sortState>
  <mergeCells count="9">
    <mergeCell ref="V4:W4"/>
    <mergeCell ref="A5:A6"/>
    <mergeCell ref="B5:B6"/>
    <mergeCell ref="C5:C6"/>
    <mergeCell ref="D5:D6"/>
    <mergeCell ref="E5:E6"/>
    <mergeCell ref="F5:F6"/>
    <mergeCell ref="H5:H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topLeftCell="A23" zoomScale="120" zoomScaleNormal="120" workbookViewId="0">
      <selection activeCell="G58" sqref="G58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6.19921875" style="1" customWidth="1"/>
    <col min="7" max="7" width="5.3984375" style="1" customWidth="1"/>
    <col min="8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L1" s="12" t="s">
        <v>25</v>
      </c>
      <c r="Q1" s="12" t="str">
        <f>'ยอด ม.5'!B24</f>
        <v>นายบัญชา  เกษม</v>
      </c>
    </row>
    <row r="2" spans="1:40" s="12" customFormat="1" ht="18" customHeight="1">
      <c r="B2" s="231" t="s">
        <v>46</v>
      </c>
      <c r="C2" s="228"/>
      <c r="D2" s="229"/>
      <c r="E2" s="230" t="s">
        <v>69</v>
      </c>
      <c r="L2" s="12" t="s">
        <v>47</v>
      </c>
      <c r="Q2" s="12" t="str">
        <f>'ยอด ม.5'!B25</f>
        <v>นางสาวชุติมา เจริญมาก</v>
      </c>
    </row>
    <row r="3" spans="1:40" s="13" customFormat="1" ht="17.25" customHeight="1">
      <c r="A3" s="14" t="s">
        <v>88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2"/>
      <c r="V4" s="232" t="s">
        <v>49</v>
      </c>
      <c r="W4" s="773" t="str">
        <f>'ยอด ม.5'!F24</f>
        <v>คุณสม เพชรวารี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41</v>
      </c>
      <c r="G5" s="774" t="s">
        <v>3</v>
      </c>
      <c r="H5" s="277"/>
      <c r="I5" s="277"/>
      <c r="J5" s="277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7"/>
      <c r="W5" s="244"/>
      <c r="X5" s="377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784"/>
      <c r="H6" s="278"/>
      <c r="I6" s="278"/>
      <c r="J6" s="278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2"/>
      <c r="W6" s="247"/>
      <c r="X6" s="378"/>
      <c r="Y6" s="248"/>
    </row>
    <row r="7" spans="1:40" s="2" customFormat="1" ht="15.75" customHeight="1">
      <c r="A7" s="15">
        <v>1</v>
      </c>
      <c r="B7" s="16">
        <v>41759</v>
      </c>
      <c r="C7" s="17" t="s">
        <v>84</v>
      </c>
      <c r="D7" s="18" t="s">
        <v>805</v>
      </c>
      <c r="E7" s="19" t="s">
        <v>806</v>
      </c>
      <c r="F7" s="15" t="s">
        <v>163</v>
      </c>
      <c r="G7" s="181" t="s">
        <v>13</v>
      </c>
      <c r="H7" s="279"/>
      <c r="I7" s="279"/>
      <c r="J7" s="279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1"/>
      <c r="X7" s="265"/>
      <c r="Y7" s="23"/>
    </row>
    <row r="8" spans="1:40" s="2" customFormat="1" ht="16.25" customHeight="1">
      <c r="A8" s="24">
        <v>2</v>
      </c>
      <c r="B8" s="25">
        <v>41767</v>
      </c>
      <c r="C8" s="26" t="s">
        <v>84</v>
      </c>
      <c r="D8" s="27" t="s">
        <v>807</v>
      </c>
      <c r="E8" s="28" t="s">
        <v>808</v>
      </c>
      <c r="F8" s="24" t="s">
        <v>101</v>
      </c>
      <c r="G8" s="188" t="s">
        <v>14</v>
      </c>
      <c r="H8" s="280"/>
      <c r="I8" s="280"/>
      <c r="J8" s="280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1"/>
      <c r="X8" s="32"/>
      <c r="Y8" s="33"/>
      <c r="AA8" s="524" t="s">
        <v>1009</v>
      </c>
    </row>
    <row r="9" spans="1:40" s="2" customFormat="1" ht="16.25" customHeight="1">
      <c r="A9" s="24">
        <v>3</v>
      </c>
      <c r="B9" s="25">
        <v>41807</v>
      </c>
      <c r="C9" s="26" t="s">
        <v>84</v>
      </c>
      <c r="D9" s="27" t="s">
        <v>809</v>
      </c>
      <c r="E9" s="28" t="s">
        <v>810</v>
      </c>
      <c r="F9" s="24" t="s">
        <v>166</v>
      </c>
      <c r="G9" s="188" t="s">
        <v>15</v>
      </c>
      <c r="H9" s="280"/>
      <c r="I9" s="280"/>
      <c r="J9" s="280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</row>
    <row r="10" spans="1:40" s="2" customFormat="1" ht="16.25" customHeight="1">
      <c r="A10" s="24">
        <v>4</v>
      </c>
      <c r="B10" s="25">
        <v>41858</v>
      </c>
      <c r="C10" s="26" t="s">
        <v>84</v>
      </c>
      <c r="D10" s="27" t="s">
        <v>811</v>
      </c>
      <c r="E10" s="28" t="s">
        <v>812</v>
      </c>
      <c r="F10" s="24" t="s">
        <v>166</v>
      </c>
      <c r="G10" s="188" t="s">
        <v>16</v>
      </c>
      <c r="H10" s="280"/>
      <c r="I10" s="280"/>
      <c r="J10" s="280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1"/>
      <c r="X10" s="32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41895</v>
      </c>
      <c r="C11" s="36" t="s">
        <v>84</v>
      </c>
      <c r="D11" s="37" t="s">
        <v>813</v>
      </c>
      <c r="E11" s="38" t="s">
        <v>814</v>
      </c>
      <c r="F11" s="307" t="s">
        <v>164</v>
      </c>
      <c r="G11" s="195" t="s">
        <v>17</v>
      </c>
      <c r="H11" s="281"/>
      <c r="I11" s="281"/>
      <c r="J11" s="281"/>
      <c r="K11" s="39"/>
      <c r="L11" s="39"/>
      <c r="M11" s="39"/>
      <c r="N11" s="39"/>
      <c r="O11" s="40"/>
      <c r="P11" s="40"/>
      <c r="Q11" s="40"/>
      <c r="R11" s="40"/>
      <c r="S11" s="40"/>
      <c r="T11" s="40"/>
      <c r="U11" s="40"/>
      <c r="V11" s="40"/>
      <c r="W11" s="41"/>
      <c r="X11" s="379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41907</v>
      </c>
      <c r="C12" s="17" t="s">
        <v>84</v>
      </c>
      <c r="D12" s="18" t="s">
        <v>815</v>
      </c>
      <c r="E12" s="19" t="s">
        <v>816</v>
      </c>
      <c r="F12" s="15" t="s">
        <v>166</v>
      </c>
      <c r="G12" s="181" t="s">
        <v>13</v>
      </c>
      <c r="H12" s="279"/>
      <c r="I12" s="279"/>
      <c r="J12" s="279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1"/>
      <c r="X12" s="265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41940</v>
      </c>
      <c r="C13" s="26" t="s">
        <v>84</v>
      </c>
      <c r="D13" s="27" t="s">
        <v>817</v>
      </c>
      <c r="E13" s="28" t="s">
        <v>146</v>
      </c>
      <c r="F13" s="63" t="s">
        <v>101</v>
      </c>
      <c r="G13" s="188" t="s">
        <v>14</v>
      </c>
      <c r="H13" s="280"/>
      <c r="I13" s="280"/>
      <c r="J13" s="280"/>
      <c r="K13" s="29"/>
      <c r="L13" s="29"/>
      <c r="M13" s="29"/>
      <c r="N13" s="29"/>
      <c r="O13" s="30"/>
      <c r="P13" s="30"/>
      <c r="Q13" s="30"/>
      <c r="R13" s="30"/>
      <c r="S13" s="30"/>
      <c r="T13" s="30"/>
      <c r="U13" s="30"/>
      <c r="V13" s="30"/>
      <c r="W13" s="31"/>
      <c r="X13" s="32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41964</v>
      </c>
      <c r="C14" s="26" t="s">
        <v>84</v>
      </c>
      <c r="D14" s="27" t="s">
        <v>818</v>
      </c>
      <c r="E14" s="28" t="s">
        <v>819</v>
      </c>
      <c r="F14" s="24" t="s">
        <v>166</v>
      </c>
      <c r="G14" s="188" t="s">
        <v>15</v>
      </c>
      <c r="H14" s="280"/>
      <c r="I14" s="280"/>
      <c r="J14" s="280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1"/>
      <c r="X14" s="32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43267</v>
      </c>
      <c r="C15" s="26" t="s">
        <v>84</v>
      </c>
      <c r="D15" s="27" t="s">
        <v>820</v>
      </c>
      <c r="E15" s="28" t="s">
        <v>821</v>
      </c>
      <c r="F15" s="24" t="s">
        <v>166</v>
      </c>
      <c r="G15" s="188" t="s">
        <v>16</v>
      </c>
      <c r="H15" s="280"/>
      <c r="I15" s="280"/>
      <c r="J15" s="280"/>
      <c r="K15" s="74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AB15" s="10"/>
      <c r="AK15" s="9"/>
      <c r="AM15" s="9"/>
      <c r="AN15" s="3"/>
    </row>
    <row r="16" spans="1:40" s="2" customFormat="1" ht="16.5" customHeight="1">
      <c r="A16" s="34">
        <v>10</v>
      </c>
      <c r="B16" s="35">
        <v>43841</v>
      </c>
      <c r="C16" s="36" t="s">
        <v>84</v>
      </c>
      <c r="D16" s="37" t="s">
        <v>822</v>
      </c>
      <c r="E16" s="38" t="s">
        <v>823</v>
      </c>
      <c r="F16" s="34" t="s">
        <v>164</v>
      </c>
      <c r="G16" s="195" t="s">
        <v>17</v>
      </c>
      <c r="H16" s="281"/>
      <c r="I16" s="281"/>
      <c r="J16" s="281"/>
      <c r="K16" s="39"/>
      <c r="L16" s="39"/>
      <c r="M16" s="39"/>
      <c r="N16" s="39"/>
      <c r="O16" s="40"/>
      <c r="P16" s="40"/>
      <c r="Q16" s="40"/>
      <c r="R16" s="40"/>
      <c r="S16" s="40"/>
      <c r="T16" s="40"/>
      <c r="U16" s="40"/>
      <c r="V16" s="40"/>
      <c r="W16" s="41"/>
      <c r="X16" s="379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364">
        <v>43842</v>
      </c>
      <c r="C17" s="17" t="s">
        <v>84</v>
      </c>
      <c r="D17" s="18" t="s">
        <v>367</v>
      </c>
      <c r="E17" s="19" t="s">
        <v>824</v>
      </c>
      <c r="F17" s="15" t="s">
        <v>164</v>
      </c>
      <c r="G17" s="181" t="s">
        <v>13</v>
      </c>
      <c r="H17" s="279"/>
      <c r="I17" s="279"/>
      <c r="J17" s="279"/>
      <c r="K17" s="44"/>
      <c r="L17" s="44"/>
      <c r="M17" s="44"/>
      <c r="N17" s="44"/>
      <c r="O17" s="22"/>
      <c r="P17" s="22"/>
      <c r="Q17" s="22"/>
      <c r="R17" s="22"/>
      <c r="S17" s="22"/>
      <c r="T17" s="22"/>
      <c r="U17" s="22"/>
      <c r="V17" s="22"/>
      <c r="W17" s="21"/>
      <c r="X17" s="265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25">
        <v>43843</v>
      </c>
      <c r="C18" s="26" t="s">
        <v>84</v>
      </c>
      <c r="D18" s="27" t="s">
        <v>825</v>
      </c>
      <c r="E18" s="28" t="s">
        <v>150</v>
      </c>
      <c r="F18" s="286" t="s">
        <v>163</v>
      </c>
      <c r="G18" s="188" t="s">
        <v>14</v>
      </c>
      <c r="H18" s="280"/>
      <c r="I18" s="280"/>
      <c r="J18" s="280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43844</v>
      </c>
      <c r="C19" s="26" t="s">
        <v>84</v>
      </c>
      <c r="D19" s="45" t="s">
        <v>158</v>
      </c>
      <c r="E19" s="28" t="s">
        <v>826</v>
      </c>
      <c r="F19" s="24" t="s">
        <v>101</v>
      </c>
      <c r="G19" s="188" t="s">
        <v>15</v>
      </c>
      <c r="H19" s="280"/>
      <c r="I19" s="280"/>
      <c r="J19" s="280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365">
        <v>43845</v>
      </c>
      <c r="C20" s="26" t="s">
        <v>84</v>
      </c>
      <c r="D20" s="27" t="s">
        <v>827</v>
      </c>
      <c r="E20" s="28" t="s">
        <v>828</v>
      </c>
      <c r="F20" s="24" t="s">
        <v>166</v>
      </c>
      <c r="G20" s="188" t="s">
        <v>16</v>
      </c>
      <c r="H20" s="280"/>
      <c r="I20" s="280"/>
      <c r="J20" s="280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1"/>
      <c r="X20" s="32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41800</v>
      </c>
      <c r="C21" s="36" t="s">
        <v>85</v>
      </c>
      <c r="D21" s="37" t="s">
        <v>829</v>
      </c>
      <c r="E21" s="38" t="s">
        <v>830</v>
      </c>
      <c r="F21" s="34" t="s">
        <v>101</v>
      </c>
      <c r="G21" s="195" t="s">
        <v>13</v>
      </c>
      <c r="H21" s="281"/>
      <c r="I21" s="281"/>
      <c r="J21" s="281"/>
      <c r="K21" s="39"/>
      <c r="L21" s="39"/>
      <c r="M21" s="39"/>
      <c r="N21" s="39"/>
      <c r="O21" s="40"/>
      <c r="P21" s="40"/>
      <c r="Q21" s="40"/>
      <c r="R21" s="40"/>
      <c r="S21" s="40"/>
      <c r="T21" s="40"/>
      <c r="U21" s="40"/>
      <c r="V21" s="40"/>
      <c r="W21" s="41"/>
      <c r="X21" s="42"/>
      <c r="Y21" s="64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41827</v>
      </c>
      <c r="C22" s="17" t="s">
        <v>85</v>
      </c>
      <c r="D22" s="18" t="s">
        <v>831</v>
      </c>
      <c r="E22" s="19" t="s">
        <v>832</v>
      </c>
      <c r="F22" s="15" t="s">
        <v>101</v>
      </c>
      <c r="G22" s="258" t="s">
        <v>14</v>
      </c>
      <c r="H22" s="285"/>
      <c r="I22" s="285"/>
      <c r="J22" s="285"/>
      <c r="K22" s="44"/>
      <c r="L22" s="44"/>
      <c r="M22" s="44"/>
      <c r="N22" s="44"/>
      <c r="O22" s="22"/>
      <c r="P22" s="22"/>
      <c r="Q22" s="22"/>
      <c r="R22" s="22"/>
      <c r="S22" s="22"/>
      <c r="T22" s="22"/>
      <c r="U22" s="22"/>
      <c r="V22" s="22"/>
      <c r="W22" s="21"/>
      <c r="X22" s="265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287">
        <v>41877</v>
      </c>
      <c r="C23" s="46" t="s">
        <v>85</v>
      </c>
      <c r="D23" s="60" t="s">
        <v>112</v>
      </c>
      <c r="E23" s="61" t="s">
        <v>228</v>
      </c>
      <c r="F23" s="62" t="s">
        <v>101</v>
      </c>
      <c r="G23" s="310" t="s">
        <v>15</v>
      </c>
      <c r="H23" s="283"/>
      <c r="I23" s="283"/>
      <c r="J23" s="283"/>
      <c r="K23" s="49"/>
      <c r="L23" s="49"/>
      <c r="M23" s="49"/>
      <c r="N23" s="49"/>
      <c r="O23" s="50"/>
      <c r="P23" s="50"/>
      <c r="Q23" s="50"/>
      <c r="R23" s="50"/>
      <c r="S23" s="50"/>
      <c r="T23" s="50"/>
      <c r="U23" s="50"/>
      <c r="V23" s="50"/>
      <c r="W23" s="51"/>
      <c r="X23" s="52"/>
      <c r="Y23" s="301"/>
      <c r="AB23" s="10"/>
      <c r="AK23" s="9"/>
      <c r="AM23" s="9"/>
      <c r="AN23" s="3"/>
    </row>
    <row r="24" spans="1:40" s="2" customFormat="1" ht="16.25" customHeight="1">
      <c r="A24" s="24">
        <v>18</v>
      </c>
      <c r="B24" s="184">
        <v>41887</v>
      </c>
      <c r="C24" s="26" t="s">
        <v>85</v>
      </c>
      <c r="D24" s="27" t="s">
        <v>107</v>
      </c>
      <c r="E24" s="28" t="s">
        <v>833</v>
      </c>
      <c r="F24" s="24" t="s">
        <v>101</v>
      </c>
      <c r="G24" s="188" t="s">
        <v>16</v>
      </c>
      <c r="H24" s="280"/>
      <c r="I24" s="280"/>
      <c r="J24" s="280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1"/>
      <c r="X24" s="32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41913</v>
      </c>
      <c r="C25" s="26" t="s">
        <v>85</v>
      </c>
      <c r="D25" s="27" t="s">
        <v>834</v>
      </c>
      <c r="E25" s="28" t="s">
        <v>125</v>
      </c>
      <c r="F25" s="24" t="s">
        <v>166</v>
      </c>
      <c r="G25" s="188" t="s">
        <v>17</v>
      </c>
      <c r="H25" s="280"/>
      <c r="I25" s="280"/>
      <c r="J25" s="280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AA25" s="264"/>
      <c r="AB25" s="396"/>
      <c r="AC25" s="264"/>
      <c r="AD25" s="264"/>
      <c r="AE25" s="264"/>
      <c r="AF25" s="264"/>
      <c r="AG25" s="264"/>
      <c r="AH25" s="264"/>
      <c r="AI25" s="264"/>
      <c r="AK25" s="9"/>
      <c r="AM25" s="9"/>
      <c r="AN25" s="3"/>
    </row>
    <row r="26" spans="1:40" s="2" customFormat="1" ht="16.25" customHeight="1">
      <c r="A26" s="34">
        <v>20</v>
      </c>
      <c r="B26" s="35">
        <v>41917</v>
      </c>
      <c r="C26" s="36" t="s">
        <v>85</v>
      </c>
      <c r="D26" s="37" t="s">
        <v>835</v>
      </c>
      <c r="E26" s="38" t="s">
        <v>130</v>
      </c>
      <c r="F26" s="34" t="s">
        <v>101</v>
      </c>
      <c r="G26" s="195" t="s">
        <v>13</v>
      </c>
      <c r="H26" s="281"/>
      <c r="I26" s="281"/>
      <c r="J26" s="281"/>
      <c r="K26" s="39"/>
      <c r="L26" s="39"/>
      <c r="M26" s="39"/>
      <c r="N26" s="39"/>
      <c r="O26" s="40"/>
      <c r="P26" s="40"/>
      <c r="Q26" s="40"/>
      <c r="R26" s="40"/>
      <c r="S26" s="40"/>
      <c r="T26" s="40"/>
      <c r="U26" s="40"/>
      <c r="V26" s="40"/>
      <c r="W26" s="41"/>
      <c r="X26" s="42"/>
      <c r="Y26" s="64"/>
      <c r="AA26" s="264"/>
      <c r="AB26" s="396"/>
      <c r="AC26" s="264"/>
      <c r="AD26" s="264"/>
      <c r="AE26" s="264"/>
      <c r="AF26" s="264"/>
      <c r="AG26" s="264"/>
      <c r="AH26" s="264"/>
      <c r="AI26" s="264"/>
      <c r="AK26" s="9"/>
      <c r="AM26" s="9"/>
      <c r="AN26" s="3"/>
    </row>
    <row r="27" spans="1:40" s="2" customFormat="1" ht="16.25" customHeight="1">
      <c r="A27" s="62">
        <v>21</v>
      </c>
      <c r="B27" s="287">
        <v>41925</v>
      </c>
      <c r="C27" s="46" t="s">
        <v>85</v>
      </c>
      <c r="D27" s="60" t="s">
        <v>836</v>
      </c>
      <c r="E27" s="61" t="s">
        <v>837</v>
      </c>
      <c r="F27" s="15" t="s">
        <v>164</v>
      </c>
      <c r="G27" s="253" t="s">
        <v>14</v>
      </c>
      <c r="H27" s="284"/>
      <c r="I27" s="284"/>
      <c r="J27" s="284"/>
      <c r="K27" s="49"/>
      <c r="L27" s="49"/>
      <c r="M27" s="49"/>
      <c r="N27" s="49"/>
      <c r="O27" s="50"/>
      <c r="P27" s="50"/>
      <c r="Q27" s="50"/>
      <c r="R27" s="50"/>
      <c r="S27" s="50"/>
      <c r="T27" s="50"/>
      <c r="U27" s="50"/>
      <c r="V27" s="50"/>
      <c r="W27" s="51"/>
      <c r="X27" s="52"/>
      <c r="Y27" s="301"/>
      <c r="AB27" s="10"/>
      <c r="AK27" s="9"/>
      <c r="AM27" s="9"/>
      <c r="AN27" s="3"/>
    </row>
    <row r="28" spans="1:40" s="2" customFormat="1" ht="16.25" customHeight="1">
      <c r="A28" s="62">
        <v>22</v>
      </c>
      <c r="B28" s="287">
        <v>41926</v>
      </c>
      <c r="C28" s="46" t="s">
        <v>85</v>
      </c>
      <c r="D28" s="47" t="s">
        <v>155</v>
      </c>
      <c r="E28" s="48" t="s">
        <v>838</v>
      </c>
      <c r="F28" s="62" t="s">
        <v>163</v>
      </c>
      <c r="G28" s="310" t="s">
        <v>15</v>
      </c>
      <c r="H28" s="283"/>
      <c r="I28" s="283"/>
      <c r="J28" s="283"/>
      <c r="K28" s="49"/>
      <c r="L28" s="49"/>
      <c r="M28" s="49"/>
      <c r="N28" s="49"/>
      <c r="O28" s="50"/>
      <c r="P28" s="50"/>
      <c r="Q28" s="50"/>
      <c r="R28" s="50"/>
      <c r="S28" s="50"/>
      <c r="T28" s="50"/>
      <c r="U28" s="50"/>
      <c r="V28" s="50"/>
      <c r="W28" s="51"/>
      <c r="X28" s="52"/>
      <c r="Y28" s="301"/>
      <c r="AB28" s="10"/>
      <c r="AK28" s="9"/>
      <c r="AM28" s="9"/>
      <c r="AN28" s="3"/>
    </row>
    <row r="29" spans="1:40" s="2" customFormat="1" ht="16.25" customHeight="1">
      <c r="A29" s="24">
        <v>23</v>
      </c>
      <c r="B29" s="25">
        <v>41929</v>
      </c>
      <c r="C29" s="53" t="s">
        <v>85</v>
      </c>
      <c r="D29" s="27" t="s">
        <v>839</v>
      </c>
      <c r="E29" s="28" t="s">
        <v>840</v>
      </c>
      <c r="F29" s="24" t="s">
        <v>163</v>
      </c>
      <c r="G29" s="188" t="s">
        <v>16</v>
      </c>
      <c r="H29" s="280"/>
      <c r="I29" s="280"/>
      <c r="J29" s="280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</row>
    <row r="30" spans="1:40" s="2" customFormat="1" ht="16.25" customHeight="1">
      <c r="A30" s="24">
        <v>24</v>
      </c>
      <c r="B30" s="25">
        <v>41981</v>
      </c>
      <c r="C30" s="26" t="s">
        <v>85</v>
      </c>
      <c r="D30" s="54" t="s">
        <v>841</v>
      </c>
      <c r="E30" s="55" t="s">
        <v>842</v>
      </c>
      <c r="F30" s="63" t="s">
        <v>163</v>
      </c>
      <c r="G30" s="188" t="s">
        <v>17</v>
      </c>
      <c r="H30" s="280"/>
      <c r="I30" s="280"/>
      <c r="J30" s="280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1"/>
      <c r="X30" s="32"/>
      <c r="Y30" s="33"/>
    </row>
    <row r="31" spans="1:40" s="2" customFormat="1" ht="16.25" customHeight="1">
      <c r="A31" s="34">
        <v>25</v>
      </c>
      <c r="B31" s="35">
        <v>43846</v>
      </c>
      <c r="C31" s="36" t="s">
        <v>85</v>
      </c>
      <c r="D31" s="37" t="s">
        <v>400</v>
      </c>
      <c r="E31" s="38" t="s">
        <v>843</v>
      </c>
      <c r="F31" s="34" t="s">
        <v>164</v>
      </c>
      <c r="G31" s="195" t="s">
        <v>13</v>
      </c>
      <c r="H31" s="281"/>
      <c r="I31" s="281"/>
      <c r="J31" s="281"/>
      <c r="K31" s="39"/>
      <c r="L31" s="39"/>
      <c r="M31" s="39"/>
      <c r="N31" s="39"/>
      <c r="O31" s="40"/>
      <c r="P31" s="40"/>
      <c r="Q31" s="40"/>
      <c r="R31" s="40"/>
      <c r="S31" s="40"/>
      <c r="T31" s="40"/>
      <c r="U31" s="40"/>
      <c r="V31" s="40"/>
      <c r="W31" s="41"/>
      <c r="X31" s="42"/>
      <c r="Y31" s="64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43847</v>
      </c>
      <c r="C32" s="46" t="s">
        <v>85</v>
      </c>
      <c r="D32" s="60" t="s">
        <v>844</v>
      </c>
      <c r="E32" s="61" t="s">
        <v>845</v>
      </c>
      <c r="F32" s="15" t="s">
        <v>164</v>
      </c>
      <c r="G32" s="253" t="s">
        <v>14</v>
      </c>
      <c r="H32" s="284"/>
      <c r="I32" s="284"/>
      <c r="J32" s="284"/>
      <c r="K32" s="49"/>
      <c r="L32" s="49"/>
      <c r="M32" s="49"/>
      <c r="N32" s="49"/>
      <c r="O32" s="50"/>
      <c r="P32" s="50"/>
      <c r="Q32" s="50"/>
      <c r="R32" s="50"/>
      <c r="S32" s="50"/>
      <c r="T32" s="50"/>
      <c r="U32" s="50"/>
      <c r="V32" s="50"/>
      <c r="W32" s="51"/>
      <c r="X32" s="52"/>
      <c r="Y32" s="301"/>
      <c r="AB32" s="10"/>
      <c r="AK32" s="9"/>
      <c r="AM32" s="9"/>
      <c r="AN32" s="3"/>
    </row>
    <row r="33" spans="1:40" s="2" customFormat="1" ht="16.25" customHeight="1">
      <c r="A33" s="62">
        <v>27</v>
      </c>
      <c r="B33" s="287">
        <v>43848</v>
      </c>
      <c r="C33" s="46" t="s">
        <v>85</v>
      </c>
      <c r="D33" s="60" t="s">
        <v>846</v>
      </c>
      <c r="E33" s="61" t="s">
        <v>847</v>
      </c>
      <c r="F33" s="62" t="s">
        <v>101</v>
      </c>
      <c r="G33" s="310" t="s">
        <v>15</v>
      </c>
      <c r="H33" s="283"/>
      <c r="I33" s="283"/>
      <c r="J33" s="283"/>
      <c r="K33" s="49"/>
      <c r="L33" s="49"/>
      <c r="M33" s="49"/>
      <c r="N33" s="49"/>
      <c r="O33" s="50"/>
      <c r="P33" s="50"/>
      <c r="Q33" s="50"/>
      <c r="R33" s="50"/>
      <c r="S33" s="50"/>
      <c r="T33" s="50"/>
      <c r="U33" s="50"/>
      <c r="V33" s="50"/>
      <c r="W33" s="51"/>
      <c r="X33" s="52"/>
      <c r="Y33" s="301"/>
      <c r="AB33" s="524" t="s">
        <v>1009</v>
      </c>
      <c r="AK33" s="9"/>
      <c r="AM33" s="9"/>
      <c r="AN33" s="3"/>
    </row>
    <row r="34" spans="1:40" s="2" customFormat="1" ht="16.25" customHeight="1">
      <c r="A34" s="24">
        <v>28</v>
      </c>
      <c r="B34" s="25">
        <v>43849</v>
      </c>
      <c r="C34" s="26" t="s">
        <v>85</v>
      </c>
      <c r="D34" s="27" t="s">
        <v>848</v>
      </c>
      <c r="E34" s="28" t="s">
        <v>849</v>
      </c>
      <c r="F34" s="24" t="s">
        <v>164</v>
      </c>
      <c r="G34" s="188" t="s">
        <v>16</v>
      </c>
      <c r="H34" s="280"/>
      <c r="I34" s="280"/>
      <c r="J34" s="280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0"/>
      <c r="V34" s="30"/>
      <c r="W34" s="31"/>
      <c r="X34" s="32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43850</v>
      </c>
      <c r="C35" s="26" t="s">
        <v>85</v>
      </c>
      <c r="D35" s="27" t="s">
        <v>850</v>
      </c>
      <c r="E35" s="28" t="s">
        <v>851</v>
      </c>
      <c r="F35" s="24" t="s">
        <v>164</v>
      </c>
      <c r="G35" s="188" t="s">
        <v>17</v>
      </c>
      <c r="H35" s="280"/>
      <c r="I35" s="280"/>
      <c r="J35" s="280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1"/>
      <c r="X35" s="32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5">
        <v>43851</v>
      </c>
      <c r="C36" s="36" t="s">
        <v>85</v>
      </c>
      <c r="D36" s="37" t="s">
        <v>852</v>
      </c>
      <c r="E36" s="38" t="s">
        <v>853</v>
      </c>
      <c r="F36" s="34" t="s">
        <v>163</v>
      </c>
      <c r="G36" s="195" t="s">
        <v>13</v>
      </c>
      <c r="H36" s="281"/>
      <c r="I36" s="281"/>
      <c r="J36" s="281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1"/>
      <c r="X36" s="42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385">
        <v>43852</v>
      </c>
      <c r="C37" s="46" t="s">
        <v>85</v>
      </c>
      <c r="D37" s="60" t="s">
        <v>854</v>
      </c>
      <c r="E37" s="61" t="s">
        <v>855</v>
      </c>
      <c r="F37" s="15" t="s">
        <v>163</v>
      </c>
      <c r="G37" s="253" t="s">
        <v>14</v>
      </c>
      <c r="H37" s="284"/>
      <c r="I37" s="284"/>
      <c r="J37" s="284"/>
      <c r="K37" s="49"/>
      <c r="L37" s="49"/>
      <c r="M37" s="49"/>
      <c r="N37" s="49"/>
      <c r="O37" s="50"/>
      <c r="P37" s="50"/>
      <c r="Q37" s="50"/>
      <c r="R37" s="50"/>
      <c r="S37" s="50"/>
      <c r="T37" s="50"/>
      <c r="U37" s="50"/>
      <c r="V37" s="50"/>
      <c r="W37" s="51"/>
      <c r="X37" s="52"/>
      <c r="Y37" s="301"/>
      <c r="AB37" s="10"/>
      <c r="AK37" s="9"/>
      <c r="AM37" s="9"/>
      <c r="AN37" s="3"/>
    </row>
    <row r="38" spans="1:40" s="2" customFormat="1" ht="16.25" customHeight="1">
      <c r="A38" s="62">
        <v>32</v>
      </c>
      <c r="B38" s="385">
        <v>43853</v>
      </c>
      <c r="C38" s="46" t="s">
        <v>85</v>
      </c>
      <c r="D38" s="60" t="s">
        <v>185</v>
      </c>
      <c r="E38" s="61" t="s">
        <v>856</v>
      </c>
      <c r="F38" s="286" t="s">
        <v>101</v>
      </c>
      <c r="G38" s="253" t="s">
        <v>15</v>
      </c>
      <c r="H38" s="284"/>
      <c r="I38" s="284"/>
      <c r="J38" s="284"/>
      <c r="K38" s="49"/>
      <c r="L38" s="49"/>
      <c r="M38" s="49"/>
      <c r="N38" s="49"/>
      <c r="O38" s="50"/>
      <c r="P38" s="50"/>
      <c r="Q38" s="50"/>
      <c r="R38" s="50"/>
      <c r="S38" s="50"/>
      <c r="T38" s="50"/>
      <c r="U38" s="50"/>
      <c r="V38" s="50"/>
      <c r="W38" s="51"/>
      <c r="X38" s="52"/>
      <c r="Y38" s="301"/>
    </row>
    <row r="39" spans="1:40" s="2" customFormat="1" ht="16.25" customHeight="1">
      <c r="A39" s="24">
        <v>33</v>
      </c>
      <c r="B39" s="365">
        <v>43854</v>
      </c>
      <c r="C39" s="26" t="s">
        <v>85</v>
      </c>
      <c r="D39" s="27" t="s">
        <v>857</v>
      </c>
      <c r="E39" s="28" t="s">
        <v>858</v>
      </c>
      <c r="F39" s="63" t="s">
        <v>164</v>
      </c>
      <c r="G39" s="188" t="s">
        <v>16</v>
      </c>
      <c r="H39" s="280"/>
      <c r="I39" s="280"/>
      <c r="J39" s="280"/>
      <c r="K39" s="29"/>
      <c r="L39" s="29"/>
      <c r="M39" s="29"/>
      <c r="N39" s="29"/>
      <c r="O39" s="30"/>
      <c r="P39" s="30"/>
      <c r="Q39" s="30"/>
      <c r="R39" s="30"/>
      <c r="S39" s="30"/>
      <c r="T39" s="30"/>
      <c r="U39" s="30"/>
      <c r="V39" s="30"/>
      <c r="W39" s="31"/>
      <c r="X39" s="32"/>
      <c r="Y39" s="33"/>
    </row>
    <row r="40" spans="1:40" s="2" customFormat="1" ht="16.25" customHeight="1">
      <c r="A40" s="24">
        <v>34</v>
      </c>
      <c r="B40" s="367">
        <v>43855</v>
      </c>
      <c r="C40" s="26" t="s">
        <v>85</v>
      </c>
      <c r="D40" s="27" t="s">
        <v>859</v>
      </c>
      <c r="E40" s="28" t="s">
        <v>860</v>
      </c>
      <c r="F40" s="24" t="s">
        <v>101</v>
      </c>
      <c r="G40" s="188" t="s">
        <v>17</v>
      </c>
      <c r="H40" s="280"/>
      <c r="I40" s="280"/>
      <c r="J40" s="280"/>
      <c r="K40" s="29"/>
      <c r="L40" s="29"/>
      <c r="M40" s="29"/>
      <c r="N40" s="29"/>
      <c r="O40" s="30"/>
      <c r="P40" s="30"/>
      <c r="Q40" s="30"/>
      <c r="R40" s="30"/>
      <c r="S40" s="30"/>
      <c r="T40" s="30"/>
      <c r="U40" s="30"/>
      <c r="V40" s="30"/>
      <c r="W40" s="31"/>
      <c r="X40" s="32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363">
        <v>43856</v>
      </c>
      <c r="C41" s="36" t="s">
        <v>85</v>
      </c>
      <c r="D41" s="37" t="s">
        <v>861</v>
      </c>
      <c r="E41" s="38" t="s">
        <v>862</v>
      </c>
      <c r="F41" s="34" t="s">
        <v>166</v>
      </c>
      <c r="G41" s="195" t="s">
        <v>13</v>
      </c>
      <c r="H41" s="281"/>
      <c r="I41" s="281"/>
      <c r="J41" s="281"/>
      <c r="K41" s="39"/>
      <c r="L41" s="39"/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1"/>
      <c r="X41" s="42"/>
      <c r="Y41" s="64"/>
      <c r="AB41" s="10"/>
      <c r="AK41" s="9"/>
      <c r="AM41" s="9"/>
      <c r="AN41" s="3"/>
    </row>
    <row r="42" spans="1:40" s="2" customFormat="1" ht="16.25" customHeight="1">
      <c r="A42" s="15">
        <v>36</v>
      </c>
      <c r="B42" s="368">
        <v>43857</v>
      </c>
      <c r="C42" s="17" t="s">
        <v>85</v>
      </c>
      <c r="D42" s="18" t="s">
        <v>863</v>
      </c>
      <c r="E42" s="19" t="s">
        <v>864</v>
      </c>
      <c r="F42" s="15" t="s">
        <v>166</v>
      </c>
      <c r="G42" s="258" t="s">
        <v>14</v>
      </c>
      <c r="H42" s="285"/>
      <c r="I42" s="285"/>
      <c r="J42" s="285"/>
      <c r="K42" s="44"/>
      <c r="L42" s="44"/>
      <c r="M42" s="44"/>
      <c r="N42" s="44"/>
      <c r="O42" s="22"/>
      <c r="P42" s="22"/>
      <c r="Q42" s="22"/>
      <c r="R42" s="22"/>
      <c r="S42" s="22"/>
      <c r="T42" s="22"/>
      <c r="U42" s="22"/>
      <c r="V42" s="22"/>
      <c r="W42" s="21"/>
      <c r="X42" s="265"/>
      <c r="Y42" s="23"/>
      <c r="AB42" s="10"/>
      <c r="AK42" s="9"/>
      <c r="AM42" s="9"/>
      <c r="AN42" s="3"/>
    </row>
    <row r="43" spans="1:40" s="2" customFormat="1" ht="16.25" customHeight="1">
      <c r="A43" s="62">
        <v>37</v>
      </c>
      <c r="B43" s="388">
        <v>43858</v>
      </c>
      <c r="C43" s="46" t="s">
        <v>85</v>
      </c>
      <c r="D43" s="60" t="s">
        <v>865</v>
      </c>
      <c r="E43" s="61" t="s">
        <v>866</v>
      </c>
      <c r="F43" s="62" t="s">
        <v>164</v>
      </c>
      <c r="G43" s="253" t="s">
        <v>15</v>
      </c>
      <c r="H43" s="284"/>
      <c r="I43" s="284"/>
      <c r="J43" s="284"/>
      <c r="K43" s="49"/>
      <c r="L43" s="49"/>
      <c r="M43" s="49"/>
      <c r="N43" s="49"/>
      <c r="O43" s="50"/>
      <c r="P43" s="50"/>
      <c r="Q43" s="50"/>
      <c r="R43" s="50"/>
      <c r="S43" s="50"/>
      <c r="T43" s="50"/>
      <c r="U43" s="50"/>
      <c r="V43" s="50"/>
      <c r="W43" s="51"/>
      <c r="X43" s="52"/>
      <c r="Y43" s="301"/>
      <c r="AB43" s="10"/>
      <c r="AK43" s="9"/>
      <c r="AM43" s="9"/>
      <c r="AN43" s="3"/>
    </row>
    <row r="44" spans="1:40" s="2" customFormat="1" ht="16.25" customHeight="1">
      <c r="A44" s="24">
        <v>38</v>
      </c>
      <c r="B44" s="365">
        <v>43860</v>
      </c>
      <c r="C44" s="26" t="s">
        <v>85</v>
      </c>
      <c r="D44" s="27" t="s">
        <v>867</v>
      </c>
      <c r="E44" s="28" t="s">
        <v>868</v>
      </c>
      <c r="F44" s="24" t="s">
        <v>163</v>
      </c>
      <c r="G44" s="188" t="s">
        <v>17</v>
      </c>
      <c r="H44" s="280"/>
      <c r="I44" s="280"/>
      <c r="J44" s="280"/>
      <c r="K44" s="29"/>
      <c r="L44" s="29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1"/>
      <c r="X44" s="32"/>
      <c r="Y44" s="33"/>
      <c r="AB44" s="10"/>
      <c r="AK44" s="9"/>
      <c r="AM44" s="9"/>
      <c r="AN44" s="3"/>
    </row>
    <row r="45" spans="1:40" s="2" customFormat="1" ht="16.25" customHeight="1">
      <c r="A45" s="24"/>
      <c r="B45" s="365"/>
      <c r="C45" s="26"/>
      <c r="D45" s="27"/>
      <c r="E45" s="28"/>
      <c r="F45" s="24"/>
      <c r="G45" s="188"/>
      <c r="H45" s="280"/>
      <c r="I45" s="280"/>
      <c r="J45" s="280"/>
      <c r="K45" s="29"/>
      <c r="L45" s="29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1"/>
      <c r="X45" s="32"/>
      <c r="Y45" s="33"/>
      <c r="AB45" s="10"/>
      <c r="AK45" s="9"/>
      <c r="AM45" s="9"/>
      <c r="AN45" s="3"/>
    </row>
    <row r="46" spans="1:40" s="2" customFormat="1" ht="16.25" customHeight="1">
      <c r="A46" s="34"/>
      <c r="B46" s="366"/>
      <c r="C46" s="36"/>
      <c r="D46" s="37"/>
      <c r="E46" s="38"/>
      <c r="F46" s="34"/>
      <c r="G46" s="318"/>
      <c r="H46" s="395"/>
      <c r="I46" s="395"/>
      <c r="J46" s="395"/>
      <c r="K46" s="41"/>
      <c r="L46" s="41"/>
      <c r="M46" s="41"/>
      <c r="N46" s="41"/>
      <c r="O46" s="40"/>
      <c r="P46" s="40"/>
      <c r="Q46" s="40"/>
      <c r="R46" s="40"/>
      <c r="S46" s="40"/>
      <c r="T46" s="40"/>
      <c r="U46" s="40"/>
      <c r="V46" s="40"/>
      <c r="W46" s="41"/>
      <c r="X46" s="42"/>
      <c r="Y46" s="64"/>
      <c r="AB46" s="10"/>
      <c r="AK46" s="9"/>
      <c r="AM46" s="9"/>
      <c r="AN46" s="3"/>
    </row>
    <row r="47" spans="1:40" s="2" customFormat="1" ht="6" customHeight="1">
      <c r="A47" s="66"/>
      <c r="B47" s="381"/>
      <c r="C47" s="355"/>
      <c r="D47" s="356"/>
      <c r="E47" s="356"/>
      <c r="F47" s="357"/>
      <c r="G47" s="66"/>
      <c r="H47" s="66"/>
      <c r="I47" s="66"/>
      <c r="J47" s="66"/>
      <c r="K47" s="66"/>
      <c r="L47" s="66"/>
      <c r="M47" s="66"/>
      <c r="N47" s="66"/>
      <c r="O47" s="65"/>
      <c r="P47" s="65"/>
      <c r="Q47" s="65"/>
      <c r="R47" s="65"/>
      <c r="S47" s="65"/>
      <c r="T47" s="65"/>
      <c r="U47" s="65"/>
      <c r="V47" s="65"/>
      <c r="W47" s="357"/>
      <c r="X47" s="357"/>
      <c r="Y47" s="358"/>
      <c r="AB47" s="10"/>
      <c r="AK47" s="9"/>
      <c r="AM47" s="9"/>
      <c r="AN47" s="3"/>
    </row>
    <row r="48" spans="1:40" s="2" customFormat="1" ht="16.25" customHeight="1">
      <c r="A48" s="65"/>
      <c r="B48" s="69" t="s">
        <v>24</v>
      </c>
      <c r="C48" s="66"/>
      <c r="E48" s="66">
        <f>H48+N48</f>
        <v>38</v>
      </c>
      <c r="F48" s="67" t="s">
        <v>6</v>
      </c>
      <c r="G48" s="69" t="s">
        <v>11</v>
      </c>
      <c r="H48" s="2">
        <f>COUNTIF($C$7:$C$46,"ช")</f>
        <v>14</v>
      </c>
      <c r="J48" s="2" t="s">
        <v>6</v>
      </c>
      <c r="L48" s="67" t="s">
        <v>7</v>
      </c>
      <c r="M48" s="67"/>
      <c r="N48" s="68">
        <f>COUNTIF($C$7:$C$46,"ญ")</f>
        <v>24</v>
      </c>
      <c r="P48" s="2" t="s">
        <v>8</v>
      </c>
      <c r="W48" s="65"/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384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382"/>
      <c r="C50" s="259"/>
      <c r="D50" s="383" t="s">
        <v>13</v>
      </c>
      <c r="E50" s="383">
        <f>COUNTIF($G$7:$G$46,"แดง")</f>
        <v>8</v>
      </c>
      <c r="F50" s="384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382"/>
      <c r="C51" s="259"/>
      <c r="D51" s="383" t="s">
        <v>14</v>
      </c>
      <c r="E51" s="383">
        <f>COUNTIF($G$7:$G$46,"เหลือง")</f>
        <v>8</v>
      </c>
      <c r="F51" s="384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382"/>
      <c r="C52" s="259"/>
      <c r="D52" s="383" t="s">
        <v>15</v>
      </c>
      <c r="E52" s="383">
        <f>COUNTIF($G$7:$G$46,"น้ำเงิน")</f>
        <v>8</v>
      </c>
      <c r="F52" s="384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382"/>
      <c r="C53" s="259"/>
      <c r="D53" s="383" t="s">
        <v>16</v>
      </c>
      <c r="E53" s="383">
        <f>COUNTIF($G$7:$G$46,"ม่วง")</f>
        <v>7</v>
      </c>
      <c r="F53" s="384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hidden="1" customHeight="1">
      <c r="A54" s="259"/>
      <c r="B54" s="382"/>
      <c r="C54" s="259"/>
      <c r="D54" s="383" t="s">
        <v>17</v>
      </c>
      <c r="E54" s="383">
        <f>COUNTIF($G$7:$G$46,"ฟ้า")</f>
        <v>7</v>
      </c>
      <c r="F54" s="384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5" hidden="1" customHeight="1">
      <c r="A55" s="259"/>
      <c r="B55" s="382"/>
      <c r="C55" s="259"/>
      <c r="D55" s="383" t="s">
        <v>5</v>
      </c>
      <c r="E55" s="383">
        <f>SUM(E50:E54)</f>
        <v>38</v>
      </c>
      <c r="F55" s="384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customHeight="1">
      <c r="B56" s="260"/>
      <c r="C56" s="262"/>
      <c r="D56" s="222"/>
      <c r="E56" s="222"/>
      <c r="F56" s="384"/>
    </row>
    <row r="57" spans="1:25" s="261" customFormat="1" ht="15" customHeight="1">
      <c r="B57" s="260"/>
      <c r="C57" s="262"/>
      <c r="D57" s="222"/>
      <c r="E57" s="222"/>
      <c r="F57" s="384"/>
    </row>
    <row r="58" spans="1:25" ht="15" customHeight="1">
      <c r="C58" s="7"/>
      <c r="D58" s="8"/>
      <c r="E58" s="8"/>
      <c r="F58" s="384"/>
    </row>
    <row r="59" spans="1:25" ht="15" customHeight="1">
      <c r="F59" s="384"/>
    </row>
    <row r="60" spans="1:25" ht="15" customHeight="1">
      <c r="F60" s="384"/>
    </row>
    <row r="61" spans="1:25" ht="15" customHeight="1">
      <c r="F61" s="384"/>
    </row>
    <row r="62" spans="1:25" ht="15" customHeight="1">
      <c r="F62" s="384"/>
    </row>
    <row r="63" spans="1:25" ht="15" customHeight="1">
      <c r="F63" s="384"/>
    </row>
    <row r="64" spans="1:25" ht="15" customHeight="1">
      <c r="F64" s="384"/>
    </row>
    <row r="65" spans="6:6" ht="15" customHeight="1">
      <c r="F65" s="384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6"/>
  <sheetViews>
    <sheetView topLeftCell="A25" zoomScale="120" zoomScaleNormal="120" workbookViewId="0">
      <selection activeCell="R29" sqref="R2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796875" style="6" customWidth="1"/>
    <col min="7" max="7" width="5.19921875" style="1" customWidth="1"/>
    <col min="8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M1" s="12" t="s">
        <v>25</v>
      </c>
      <c r="R1" s="12" t="str">
        <f>'ยอด ม.5'!B26</f>
        <v>นางอุไร  เฟื่องฟู</v>
      </c>
    </row>
    <row r="2" spans="1:40" s="12" customFormat="1" ht="18" customHeight="1">
      <c r="B2" s="231" t="s">
        <v>46</v>
      </c>
      <c r="C2" s="228"/>
      <c r="D2" s="229"/>
      <c r="E2" s="230" t="s">
        <v>70</v>
      </c>
      <c r="M2" s="12" t="s">
        <v>47</v>
      </c>
      <c r="R2" s="12" t="str">
        <f>'ยอด ม.5'!B27</f>
        <v>นางสาวศรินธร  มีเพียร</v>
      </c>
    </row>
    <row r="3" spans="1:40" s="13" customFormat="1" ht="17.25" customHeight="1">
      <c r="A3" s="14" t="s">
        <v>78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32" t="s">
        <v>49</v>
      </c>
      <c r="W4" s="773" t="str">
        <f>'ยอด ม.5'!F26</f>
        <v>ห้องสมุด</v>
      </c>
      <c r="X4" s="773"/>
      <c r="Y4" s="23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92" t="s">
        <v>41</v>
      </c>
      <c r="G5" s="793" t="s">
        <v>3</v>
      </c>
      <c r="H5" s="235"/>
      <c r="I5" s="235"/>
      <c r="J5" s="235"/>
      <c r="K5" s="235"/>
      <c r="L5" s="235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7"/>
      <c r="Y5" s="238"/>
    </row>
    <row r="6" spans="1:40" s="80" customFormat="1" ht="18" customHeight="1">
      <c r="A6" s="775"/>
      <c r="B6" s="777"/>
      <c r="C6" s="779"/>
      <c r="D6" s="781"/>
      <c r="E6" s="783"/>
      <c r="F6" s="792"/>
      <c r="G6" s="793"/>
      <c r="H6" s="240"/>
      <c r="I6" s="240"/>
      <c r="J6" s="240"/>
      <c r="K6" s="240"/>
      <c r="L6" s="240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  <c r="Y6" s="243"/>
    </row>
    <row r="7" spans="1:40" s="2" customFormat="1" ht="15.75" customHeight="1">
      <c r="A7" s="15">
        <v>1</v>
      </c>
      <c r="B7" s="16">
        <v>41681</v>
      </c>
      <c r="C7" s="417" t="s">
        <v>84</v>
      </c>
      <c r="D7" s="418" t="s">
        <v>869</v>
      </c>
      <c r="E7" s="419" t="s">
        <v>870</v>
      </c>
      <c r="F7" s="288" t="s">
        <v>163</v>
      </c>
      <c r="G7" s="20" t="s">
        <v>13</v>
      </c>
      <c r="H7" s="7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164"/>
    </row>
    <row r="8" spans="1:40" s="2" customFormat="1" ht="16.25" customHeight="1">
      <c r="A8" s="24">
        <v>2</v>
      </c>
      <c r="B8" s="25">
        <v>41810</v>
      </c>
      <c r="C8" s="26" t="s">
        <v>84</v>
      </c>
      <c r="D8" s="268" t="s">
        <v>165</v>
      </c>
      <c r="E8" s="269" t="s">
        <v>871</v>
      </c>
      <c r="F8" s="289" t="s">
        <v>163</v>
      </c>
      <c r="G8" s="24" t="s">
        <v>15</v>
      </c>
      <c r="H8" s="72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165"/>
    </row>
    <row r="9" spans="1:40" s="2" customFormat="1" ht="16.25" customHeight="1">
      <c r="A9" s="24">
        <v>3</v>
      </c>
      <c r="B9" s="25">
        <v>41811</v>
      </c>
      <c r="C9" s="26" t="s">
        <v>84</v>
      </c>
      <c r="D9" s="268" t="s">
        <v>872</v>
      </c>
      <c r="E9" s="269" t="s">
        <v>873</v>
      </c>
      <c r="F9" s="289" t="s">
        <v>163</v>
      </c>
      <c r="G9" s="24" t="s">
        <v>16</v>
      </c>
      <c r="H9" s="72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165"/>
    </row>
    <row r="10" spans="1:40" s="2" customFormat="1" ht="16.25" customHeight="1">
      <c r="A10" s="24">
        <v>4</v>
      </c>
      <c r="B10" s="25">
        <v>41813</v>
      </c>
      <c r="C10" s="26" t="s">
        <v>84</v>
      </c>
      <c r="D10" s="268" t="s">
        <v>874</v>
      </c>
      <c r="E10" s="269" t="s">
        <v>875</v>
      </c>
      <c r="F10" s="289" t="s">
        <v>163</v>
      </c>
      <c r="G10" s="24" t="s">
        <v>17</v>
      </c>
      <c r="H10" s="72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165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41970</v>
      </c>
      <c r="C11" s="36" t="s">
        <v>84</v>
      </c>
      <c r="D11" s="270" t="s">
        <v>876</v>
      </c>
      <c r="E11" s="271" t="s">
        <v>877</v>
      </c>
      <c r="F11" s="290" t="s">
        <v>163</v>
      </c>
      <c r="G11" s="34" t="s">
        <v>13</v>
      </c>
      <c r="H11" s="73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166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43861</v>
      </c>
      <c r="C12" s="17" t="s">
        <v>84</v>
      </c>
      <c r="D12" s="266" t="s">
        <v>317</v>
      </c>
      <c r="E12" s="267" t="s">
        <v>169</v>
      </c>
      <c r="F12" s="288" t="s">
        <v>163</v>
      </c>
      <c r="G12" s="20" t="s">
        <v>14</v>
      </c>
      <c r="H12" s="7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164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43862</v>
      </c>
      <c r="C13" s="26" t="s">
        <v>84</v>
      </c>
      <c r="D13" s="268" t="s">
        <v>878</v>
      </c>
      <c r="E13" s="269" t="s">
        <v>879</v>
      </c>
      <c r="F13" s="289" t="s">
        <v>163</v>
      </c>
      <c r="G13" s="24" t="s">
        <v>15</v>
      </c>
      <c r="H13" s="7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165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41580</v>
      </c>
      <c r="C14" s="26" t="s">
        <v>85</v>
      </c>
      <c r="D14" s="268" t="s">
        <v>105</v>
      </c>
      <c r="E14" s="269" t="s">
        <v>124</v>
      </c>
      <c r="F14" s="289" t="s">
        <v>101</v>
      </c>
      <c r="G14" s="24" t="s">
        <v>16</v>
      </c>
      <c r="H14" s="7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165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41656</v>
      </c>
      <c r="C15" s="26" t="s">
        <v>85</v>
      </c>
      <c r="D15" s="268" t="s">
        <v>884</v>
      </c>
      <c r="E15" s="269" t="s">
        <v>885</v>
      </c>
      <c r="F15" s="289" t="s">
        <v>163</v>
      </c>
      <c r="G15" s="24" t="s">
        <v>14</v>
      </c>
      <c r="H15" s="72"/>
      <c r="I15" s="29"/>
      <c r="J15" s="29"/>
      <c r="K15" s="29"/>
      <c r="L15" s="29"/>
      <c r="M15" s="29"/>
      <c r="N15" s="29"/>
      <c r="O15" s="74"/>
      <c r="P15" s="29"/>
      <c r="Q15" s="29"/>
      <c r="R15" s="29"/>
      <c r="S15" s="30"/>
      <c r="T15" s="30"/>
      <c r="U15" s="30"/>
      <c r="V15" s="30"/>
      <c r="W15" s="30"/>
      <c r="X15" s="30"/>
      <c r="Y15" s="165"/>
      <c r="AB15" s="10"/>
      <c r="AD15" s="524"/>
      <c r="AK15" s="9"/>
      <c r="AM15" s="9"/>
      <c r="AN15" s="3"/>
    </row>
    <row r="16" spans="1:40" s="2" customFormat="1" ht="16.25" customHeight="1">
      <c r="A16" s="34">
        <v>10</v>
      </c>
      <c r="B16" s="35">
        <v>41686</v>
      </c>
      <c r="C16" s="36" t="s">
        <v>85</v>
      </c>
      <c r="D16" s="270" t="s">
        <v>886</v>
      </c>
      <c r="E16" s="271" t="s">
        <v>520</v>
      </c>
      <c r="F16" s="290" t="s">
        <v>163</v>
      </c>
      <c r="G16" s="34" t="s">
        <v>16</v>
      </c>
      <c r="H16" s="73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0"/>
      <c r="V16" s="40"/>
      <c r="W16" s="40"/>
      <c r="X16" s="40"/>
      <c r="Y16" s="166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41687</v>
      </c>
      <c r="C17" s="17" t="s">
        <v>85</v>
      </c>
      <c r="D17" s="266" t="s">
        <v>887</v>
      </c>
      <c r="E17" s="267" t="s">
        <v>888</v>
      </c>
      <c r="F17" s="288" t="s">
        <v>164</v>
      </c>
      <c r="G17" s="20" t="s">
        <v>17</v>
      </c>
      <c r="H17" s="71"/>
      <c r="I17" s="21"/>
      <c r="J17" s="21"/>
      <c r="K17" s="21"/>
      <c r="L17" s="21"/>
      <c r="M17" s="21"/>
      <c r="N17" s="21"/>
      <c r="O17" s="44"/>
      <c r="P17" s="44"/>
      <c r="Q17" s="217"/>
      <c r="R17" s="44"/>
      <c r="S17" s="22"/>
      <c r="T17" s="22"/>
      <c r="U17" s="22"/>
      <c r="V17" s="22"/>
      <c r="W17" s="22"/>
      <c r="X17" s="22"/>
      <c r="Y17" s="164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41701</v>
      </c>
      <c r="C18" s="26" t="s">
        <v>85</v>
      </c>
      <c r="D18" s="272" t="s">
        <v>889</v>
      </c>
      <c r="E18" s="269" t="s">
        <v>890</v>
      </c>
      <c r="F18" s="289" t="s">
        <v>163</v>
      </c>
      <c r="G18" s="24" t="s">
        <v>13</v>
      </c>
      <c r="H18" s="72"/>
      <c r="I18" s="29"/>
      <c r="J18" s="29"/>
      <c r="K18" s="29"/>
      <c r="L18" s="29"/>
      <c r="M18" s="29"/>
      <c r="N18" s="29"/>
      <c r="O18" s="31"/>
      <c r="P18" s="31"/>
      <c r="Q18" s="221"/>
      <c r="R18" s="31"/>
      <c r="S18" s="30"/>
      <c r="T18" s="30"/>
      <c r="U18" s="30"/>
      <c r="V18" s="30"/>
      <c r="W18" s="30"/>
      <c r="X18" s="30"/>
      <c r="Y18" s="165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41704</v>
      </c>
      <c r="C19" s="26" t="s">
        <v>85</v>
      </c>
      <c r="D19" s="268" t="s">
        <v>891</v>
      </c>
      <c r="E19" s="269" t="s">
        <v>715</v>
      </c>
      <c r="F19" s="289" t="s">
        <v>163</v>
      </c>
      <c r="G19" s="24" t="s">
        <v>14</v>
      </c>
      <c r="H19" s="72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165"/>
      <c r="AB19" s="10"/>
      <c r="AK19" s="9"/>
      <c r="AM19" s="9"/>
      <c r="AN19" s="3"/>
    </row>
    <row r="20" spans="1:40" s="2" customFormat="1" ht="16.25" customHeight="1">
      <c r="A20" s="24">
        <v>14</v>
      </c>
      <c r="B20" s="386">
        <v>41740</v>
      </c>
      <c r="C20" s="26" t="s">
        <v>85</v>
      </c>
      <c r="D20" s="268" t="s">
        <v>892</v>
      </c>
      <c r="E20" s="269" t="s">
        <v>893</v>
      </c>
      <c r="F20" s="289" t="s">
        <v>164</v>
      </c>
      <c r="G20" s="24" t="s">
        <v>15</v>
      </c>
      <c r="H20" s="7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165"/>
      <c r="AB20" s="10"/>
      <c r="AK20" s="9"/>
      <c r="AM20" s="9"/>
      <c r="AN20" s="3"/>
    </row>
    <row r="21" spans="1:40" s="2" customFormat="1" ht="16.25" customHeight="1">
      <c r="A21" s="34">
        <v>15</v>
      </c>
      <c r="B21" s="366">
        <v>41779</v>
      </c>
      <c r="C21" s="36" t="s">
        <v>85</v>
      </c>
      <c r="D21" s="37" t="s">
        <v>894</v>
      </c>
      <c r="E21" s="38" t="s">
        <v>895</v>
      </c>
      <c r="F21" s="333" t="s">
        <v>164</v>
      </c>
      <c r="G21" s="307" t="s">
        <v>16</v>
      </c>
      <c r="H21" s="73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166"/>
      <c r="AB21" s="10"/>
      <c r="AK21" s="9"/>
      <c r="AM21" s="9"/>
      <c r="AN21" s="3"/>
    </row>
    <row r="22" spans="1:40" s="2" customFormat="1" ht="16.25" customHeight="1">
      <c r="A22" s="62">
        <v>16</v>
      </c>
      <c r="B22" s="385">
        <v>41784</v>
      </c>
      <c r="C22" s="46" t="s">
        <v>85</v>
      </c>
      <c r="D22" s="60" t="s">
        <v>896</v>
      </c>
      <c r="E22" s="61" t="s">
        <v>897</v>
      </c>
      <c r="F22" s="291" t="s">
        <v>163</v>
      </c>
      <c r="G22" s="62" t="s">
        <v>17</v>
      </c>
      <c r="H22" s="471"/>
      <c r="I22" s="21"/>
      <c r="J22" s="21"/>
      <c r="K22" s="21"/>
      <c r="L22" s="21"/>
      <c r="M22" s="21"/>
      <c r="N22" s="21"/>
      <c r="O22" s="44"/>
      <c r="P22" s="44"/>
      <c r="Q22" s="44"/>
      <c r="R22" s="44"/>
      <c r="S22" s="22"/>
      <c r="T22" s="22"/>
      <c r="U22" s="22"/>
      <c r="V22" s="22"/>
      <c r="W22" s="22"/>
      <c r="X22" s="22"/>
      <c r="Y22" s="164"/>
      <c r="AB22" s="10"/>
      <c r="AK22" s="9"/>
      <c r="AM22" s="9"/>
      <c r="AN22" s="3"/>
    </row>
    <row r="23" spans="1:40" s="2" customFormat="1" ht="16.25" customHeight="1">
      <c r="A23" s="24">
        <v>17</v>
      </c>
      <c r="B23" s="365">
        <v>41790</v>
      </c>
      <c r="C23" s="26" t="s">
        <v>85</v>
      </c>
      <c r="D23" s="27" t="s">
        <v>898</v>
      </c>
      <c r="E23" s="28" t="s">
        <v>899</v>
      </c>
      <c r="F23" s="289" t="s">
        <v>101</v>
      </c>
      <c r="G23" s="24" t="s">
        <v>13</v>
      </c>
      <c r="H23" s="471"/>
      <c r="I23" s="29"/>
      <c r="J23" s="29"/>
      <c r="K23" s="29"/>
      <c r="L23" s="29"/>
      <c r="M23" s="29"/>
      <c r="N23" s="29"/>
      <c r="O23" s="31"/>
      <c r="P23" s="31"/>
      <c r="Q23" s="31"/>
      <c r="R23" s="31"/>
      <c r="S23" s="30"/>
      <c r="T23" s="30"/>
      <c r="U23" s="30"/>
      <c r="V23" s="30"/>
      <c r="W23" s="30"/>
      <c r="X23" s="30"/>
      <c r="Y23" s="165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41833</v>
      </c>
      <c r="C24" s="26" t="s">
        <v>85</v>
      </c>
      <c r="D24" s="27" t="s">
        <v>900</v>
      </c>
      <c r="E24" s="28" t="s">
        <v>901</v>
      </c>
      <c r="F24" s="289" t="s">
        <v>164</v>
      </c>
      <c r="G24" s="24" t="s">
        <v>14</v>
      </c>
      <c r="H24" s="461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165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41935</v>
      </c>
      <c r="C25" s="26" t="s">
        <v>85</v>
      </c>
      <c r="D25" s="27" t="s">
        <v>902</v>
      </c>
      <c r="E25" s="28" t="s">
        <v>903</v>
      </c>
      <c r="F25" s="289" t="s">
        <v>101</v>
      </c>
      <c r="G25" s="24" t="s">
        <v>15</v>
      </c>
      <c r="H25" s="461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165"/>
      <c r="AB25" s="10"/>
      <c r="AK25" s="9"/>
      <c r="AM25" s="9"/>
      <c r="AN25" s="3"/>
    </row>
    <row r="26" spans="1:40" s="2" customFormat="1" ht="16.25" customHeight="1">
      <c r="A26" s="34">
        <v>20</v>
      </c>
      <c r="B26" s="35">
        <v>41949</v>
      </c>
      <c r="C26" s="36" t="s">
        <v>85</v>
      </c>
      <c r="D26" s="308" t="s">
        <v>904</v>
      </c>
      <c r="E26" s="309" t="s">
        <v>905</v>
      </c>
      <c r="F26" s="333" t="s">
        <v>163</v>
      </c>
      <c r="G26" s="307" t="s">
        <v>16</v>
      </c>
      <c r="H26" s="73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166"/>
      <c r="AB26" s="10"/>
      <c r="AK26" s="9"/>
      <c r="AM26" s="9"/>
      <c r="AN26" s="3"/>
    </row>
    <row r="27" spans="1:40" s="2" customFormat="1" ht="16.25" customHeight="1">
      <c r="A27" s="62">
        <v>21</v>
      </c>
      <c r="B27" s="287">
        <v>41950</v>
      </c>
      <c r="C27" s="324" t="s">
        <v>85</v>
      </c>
      <c r="D27" s="60" t="s">
        <v>343</v>
      </c>
      <c r="E27" s="61" t="s">
        <v>906</v>
      </c>
      <c r="F27" s="291" t="s">
        <v>163</v>
      </c>
      <c r="G27" s="62" t="s">
        <v>17</v>
      </c>
      <c r="H27" s="75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167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41956</v>
      </c>
      <c r="C28" s="26" t="s">
        <v>85</v>
      </c>
      <c r="D28" s="54" t="s">
        <v>159</v>
      </c>
      <c r="E28" s="55" t="s">
        <v>907</v>
      </c>
      <c r="F28" s="289" t="s">
        <v>163</v>
      </c>
      <c r="G28" s="24" t="s">
        <v>13</v>
      </c>
      <c r="H28" s="7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165"/>
    </row>
    <row r="29" spans="1:40" s="2" customFormat="1" ht="16.25" customHeight="1">
      <c r="A29" s="24">
        <v>23</v>
      </c>
      <c r="B29" s="25">
        <v>41978</v>
      </c>
      <c r="C29" s="26" t="s">
        <v>85</v>
      </c>
      <c r="D29" s="27" t="s">
        <v>908</v>
      </c>
      <c r="E29" s="28" t="s">
        <v>909</v>
      </c>
      <c r="F29" s="289" t="s">
        <v>163</v>
      </c>
      <c r="G29" s="24" t="s">
        <v>14</v>
      </c>
      <c r="H29" s="72"/>
      <c r="I29" s="29"/>
      <c r="J29" s="29"/>
      <c r="K29" s="29"/>
      <c r="L29" s="29"/>
      <c r="M29" s="29"/>
      <c r="N29" s="29"/>
      <c r="O29" s="29"/>
      <c r="P29" s="29"/>
      <c r="Q29" s="218"/>
      <c r="R29" s="29"/>
      <c r="S29" s="30"/>
      <c r="T29" s="30"/>
      <c r="U29" s="30"/>
      <c r="V29" s="30"/>
      <c r="W29" s="30"/>
      <c r="X29" s="30"/>
      <c r="Y29" s="165"/>
    </row>
    <row r="30" spans="1:40" s="2" customFormat="1" ht="16.25" customHeight="1">
      <c r="A30" s="24">
        <v>24</v>
      </c>
      <c r="B30" s="25">
        <v>43266</v>
      </c>
      <c r="C30" s="26" t="s">
        <v>85</v>
      </c>
      <c r="D30" s="27" t="s">
        <v>910</v>
      </c>
      <c r="E30" s="28" t="s">
        <v>911</v>
      </c>
      <c r="F30" s="289" t="s">
        <v>101</v>
      </c>
      <c r="G30" s="24" t="s">
        <v>17</v>
      </c>
      <c r="H30" s="72"/>
      <c r="I30" s="29"/>
      <c r="J30" s="29"/>
      <c r="K30" s="29"/>
      <c r="L30" s="29"/>
      <c r="M30" s="29"/>
      <c r="N30" s="29"/>
      <c r="O30" s="29"/>
      <c r="P30" s="29"/>
      <c r="Q30" s="218"/>
      <c r="R30" s="29"/>
      <c r="S30" s="30"/>
      <c r="T30" s="30"/>
      <c r="U30" s="30"/>
      <c r="V30" s="30"/>
      <c r="W30" s="30"/>
      <c r="X30" s="30"/>
      <c r="Y30" s="165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43863</v>
      </c>
      <c r="C31" s="36" t="s">
        <v>85</v>
      </c>
      <c r="D31" s="37" t="s">
        <v>105</v>
      </c>
      <c r="E31" s="38" t="s">
        <v>912</v>
      </c>
      <c r="F31" s="333" t="s">
        <v>166</v>
      </c>
      <c r="G31" s="307" t="s">
        <v>13</v>
      </c>
      <c r="H31" s="7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166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43864</v>
      </c>
      <c r="C32" s="46" t="s">
        <v>85</v>
      </c>
      <c r="D32" s="60" t="s">
        <v>913</v>
      </c>
      <c r="E32" s="61" t="s">
        <v>914</v>
      </c>
      <c r="F32" s="291" t="s">
        <v>166</v>
      </c>
      <c r="G32" s="62" t="s">
        <v>14</v>
      </c>
      <c r="H32" s="75"/>
      <c r="I32" s="21"/>
      <c r="J32" s="21"/>
      <c r="K32" s="21"/>
      <c r="L32" s="21"/>
      <c r="M32" s="21"/>
      <c r="N32" s="21"/>
      <c r="O32" s="44"/>
      <c r="P32" s="44"/>
      <c r="Q32" s="44"/>
      <c r="R32" s="44"/>
      <c r="S32" s="22"/>
      <c r="T32" s="22"/>
      <c r="U32" s="22"/>
      <c r="V32" s="22"/>
      <c r="W32" s="22"/>
      <c r="X32" s="22"/>
      <c r="Y32" s="164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43865</v>
      </c>
      <c r="C33" s="26" t="s">
        <v>85</v>
      </c>
      <c r="D33" s="27" t="s">
        <v>915</v>
      </c>
      <c r="E33" s="28" t="s">
        <v>916</v>
      </c>
      <c r="F33" s="289" t="s">
        <v>163</v>
      </c>
      <c r="G33" s="24" t="s">
        <v>15</v>
      </c>
      <c r="H33" s="72"/>
      <c r="I33" s="29"/>
      <c r="J33" s="29"/>
      <c r="K33" s="29"/>
      <c r="L33" s="29"/>
      <c r="M33" s="29"/>
      <c r="N33" s="29"/>
      <c r="O33" s="29"/>
      <c r="P33" s="29"/>
      <c r="Q33" s="218"/>
      <c r="R33" s="29"/>
      <c r="S33" s="30"/>
      <c r="T33" s="30"/>
      <c r="U33" s="30"/>
      <c r="V33" s="30"/>
      <c r="W33" s="30"/>
      <c r="X33" s="30"/>
      <c r="Y33" s="165"/>
      <c r="AB33" s="10"/>
      <c r="AK33" s="9"/>
      <c r="AM33" s="9"/>
      <c r="AN33" s="3"/>
    </row>
    <row r="34" spans="1:40" s="2" customFormat="1" ht="16.25" customHeight="1">
      <c r="A34" s="24">
        <v>28</v>
      </c>
      <c r="B34" s="184">
        <v>43866</v>
      </c>
      <c r="C34" s="26" t="s">
        <v>85</v>
      </c>
      <c r="D34" s="27" t="s">
        <v>417</v>
      </c>
      <c r="E34" s="28" t="s">
        <v>917</v>
      </c>
      <c r="F34" s="289" t="s">
        <v>166</v>
      </c>
      <c r="G34" s="24" t="s">
        <v>16</v>
      </c>
      <c r="H34" s="72"/>
      <c r="I34" s="29"/>
      <c r="J34" s="29"/>
      <c r="K34" s="29"/>
      <c r="L34" s="29"/>
      <c r="M34" s="29"/>
      <c r="N34" s="29"/>
      <c r="O34" s="29"/>
      <c r="P34" s="29"/>
      <c r="Q34" s="218"/>
      <c r="R34" s="29"/>
      <c r="S34" s="30"/>
      <c r="T34" s="30"/>
      <c r="U34" s="30"/>
      <c r="V34" s="30"/>
      <c r="W34" s="30"/>
      <c r="X34" s="30"/>
      <c r="Y34" s="165"/>
      <c r="AB34" s="10"/>
      <c r="AK34" s="9"/>
      <c r="AM34" s="9"/>
      <c r="AN34" s="3"/>
    </row>
    <row r="35" spans="1:40" s="2" customFormat="1" ht="16.25" customHeight="1">
      <c r="A35" s="24">
        <v>29</v>
      </c>
      <c r="B35" s="184">
        <v>43867</v>
      </c>
      <c r="C35" s="26" t="s">
        <v>85</v>
      </c>
      <c r="D35" s="27" t="s">
        <v>918</v>
      </c>
      <c r="E35" s="28" t="s">
        <v>919</v>
      </c>
      <c r="F35" s="289" t="s">
        <v>166</v>
      </c>
      <c r="G35" s="24" t="s">
        <v>17</v>
      </c>
      <c r="H35" s="72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165"/>
      <c r="AB35" s="10"/>
      <c r="AK35" s="9"/>
      <c r="AM35" s="9"/>
      <c r="AN35" s="3"/>
    </row>
    <row r="36" spans="1:40" s="2" customFormat="1" ht="16.25" customHeight="1">
      <c r="A36" s="34">
        <v>30</v>
      </c>
      <c r="B36" s="191">
        <v>43868</v>
      </c>
      <c r="C36" s="36" t="s">
        <v>85</v>
      </c>
      <c r="D36" s="37" t="s">
        <v>920</v>
      </c>
      <c r="E36" s="38" t="s">
        <v>921</v>
      </c>
      <c r="F36" s="290" t="s">
        <v>166</v>
      </c>
      <c r="G36" s="34" t="s">
        <v>13</v>
      </c>
      <c r="H36" s="73"/>
      <c r="I36" s="39"/>
      <c r="J36" s="39"/>
      <c r="K36" s="39"/>
      <c r="L36" s="39"/>
      <c r="M36" s="39"/>
      <c r="N36" s="39"/>
      <c r="O36" s="39"/>
      <c r="P36" s="39"/>
      <c r="Q36" s="219"/>
      <c r="R36" s="39"/>
      <c r="S36" s="40"/>
      <c r="T36" s="40"/>
      <c r="U36" s="40"/>
      <c r="V36" s="40"/>
      <c r="W36" s="40"/>
      <c r="X36" s="40"/>
      <c r="Y36" s="166"/>
      <c r="AB36" s="10"/>
      <c r="AK36" s="9"/>
      <c r="AM36" s="9"/>
      <c r="AN36" s="3"/>
    </row>
    <row r="37" spans="1:40" s="2" customFormat="1" ht="16.25" customHeight="1">
      <c r="A37" s="62"/>
      <c r="B37" s="300"/>
      <c r="C37" s="46"/>
      <c r="D37" s="60"/>
      <c r="E37" s="61"/>
      <c r="F37" s="291"/>
      <c r="G37" s="62"/>
      <c r="H37" s="471"/>
      <c r="I37" s="49"/>
      <c r="J37" s="49"/>
      <c r="K37" s="49"/>
      <c r="L37" s="49"/>
      <c r="M37" s="49"/>
      <c r="N37" s="49"/>
      <c r="O37" s="49"/>
      <c r="P37" s="49"/>
      <c r="Q37" s="220"/>
      <c r="R37" s="49"/>
      <c r="S37" s="50"/>
      <c r="T37" s="50"/>
      <c r="U37" s="50"/>
      <c r="V37" s="50"/>
      <c r="W37" s="50"/>
      <c r="X37" s="50"/>
      <c r="Y37" s="167"/>
    </row>
    <row r="38" spans="1:40" s="2" customFormat="1" ht="16.25" customHeight="1">
      <c r="A38" s="24"/>
      <c r="B38" s="184"/>
      <c r="C38" s="26"/>
      <c r="D38" s="27"/>
      <c r="E38" s="28"/>
      <c r="F38" s="289"/>
      <c r="G38" s="24"/>
      <c r="H38" s="471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165"/>
    </row>
    <row r="39" spans="1:40" s="2" customFormat="1" ht="16.25" customHeight="1">
      <c r="A39" s="24"/>
      <c r="B39" s="367"/>
      <c r="C39" s="26"/>
      <c r="D39" s="27"/>
      <c r="E39" s="28"/>
      <c r="F39" s="289"/>
      <c r="G39" s="24"/>
      <c r="H39" s="46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165"/>
      <c r="AB39" s="10"/>
      <c r="AK39" s="9"/>
      <c r="AM39" s="9"/>
      <c r="AN39" s="3"/>
    </row>
    <row r="40" spans="1:40" s="2" customFormat="1" ht="16.25" customHeight="1">
      <c r="A40" s="24"/>
      <c r="B40" s="367"/>
      <c r="C40" s="26"/>
      <c r="D40" s="27"/>
      <c r="E40" s="28"/>
      <c r="F40" s="289"/>
      <c r="G40" s="24"/>
      <c r="H40" s="461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165"/>
      <c r="AB40" s="10"/>
      <c r="AK40" s="9"/>
      <c r="AM40" s="9"/>
      <c r="AN40" s="3"/>
    </row>
    <row r="41" spans="1:40" s="2" customFormat="1" ht="16.25" customHeight="1">
      <c r="A41" s="34"/>
      <c r="B41" s="363"/>
      <c r="C41" s="36"/>
      <c r="D41" s="37"/>
      <c r="E41" s="38"/>
      <c r="F41" s="290"/>
      <c r="G41" s="34"/>
      <c r="H41" s="7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166"/>
      <c r="AB41" s="10"/>
      <c r="AK41" s="9"/>
      <c r="AM41" s="9"/>
      <c r="AN41" s="3"/>
    </row>
    <row r="42" spans="1:40" s="2" customFormat="1" ht="16.25" hidden="1" customHeight="1">
      <c r="A42" s="302"/>
      <c r="B42" s="486"/>
      <c r="C42" s="397"/>
      <c r="D42" s="398"/>
      <c r="E42" s="399"/>
      <c r="F42" s="487"/>
      <c r="G42" s="340"/>
      <c r="H42" s="400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2"/>
      <c r="T42" s="342"/>
      <c r="U42" s="342"/>
      <c r="V42" s="342"/>
      <c r="W42" s="342"/>
      <c r="X42" s="342"/>
      <c r="Y42" s="488"/>
      <c r="AB42" s="10"/>
      <c r="AK42" s="9"/>
      <c r="AM42" s="9"/>
      <c r="AN42" s="3"/>
    </row>
    <row r="43" spans="1:40" s="2" customFormat="1" ht="6" customHeight="1">
      <c r="A43" s="66"/>
      <c r="B43" s="354"/>
      <c r="C43" s="355"/>
      <c r="D43" s="356"/>
      <c r="E43" s="356"/>
      <c r="F43" s="355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5"/>
      <c r="T43" s="65"/>
      <c r="U43" s="65"/>
      <c r="V43" s="65"/>
      <c r="W43" s="65"/>
      <c r="X43" s="65"/>
      <c r="Y43" s="357"/>
      <c r="AB43" s="10"/>
      <c r="AK43" s="9"/>
      <c r="AM43" s="9"/>
      <c r="AN43" s="3"/>
    </row>
    <row r="44" spans="1:40" s="2" customFormat="1" ht="16.25" customHeight="1">
      <c r="A44" s="65"/>
      <c r="B44" s="69" t="s">
        <v>24</v>
      </c>
      <c r="C44" s="66"/>
      <c r="E44" s="66">
        <f>H44+N44</f>
        <v>30</v>
      </c>
      <c r="F44" s="67" t="s">
        <v>6</v>
      </c>
      <c r="G44" s="69" t="s">
        <v>11</v>
      </c>
      <c r="H44" s="66">
        <f>COUNTIF($C$7:$C$42,"ช")</f>
        <v>7</v>
      </c>
      <c r="J44" s="68" t="s">
        <v>8</v>
      </c>
      <c r="K44" s="68"/>
      <c r="L44" s="348" t="s">
        <v>7</v>
      </c>
      <c r="N44" s="66">
        <f>COUNTIF($C$7:$C$42,"ญ")</f>
        <v>23</v>
      </c>
      <c r="O44" s="65"/>
      <c r="P44" s="68" t="s">
        <v>8</v>
      </c>
      <c r="Y44" s="65"/>
    </row>
    <row r="45" spans="1:40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</row>
    <row r="46" spans="1:40" s="261" customFormat="1" ht="15" hidden="1" customHeight="1">
      <c r="A46" s="259"/>
      <c r="B46" s="259"/>
      <c r="C46" s="382"/>
      <c r="D46" s="383" t="s">
        <v>13</v>
      </c>
      <c r="E46" s="383">
        <f>COUNTIF($G$7:$G$42,"แดง")</f>
        <v>7</v>
      </c>
      <c r="F46" s="383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</row>
    <row r="47" spans="1:40" s="261" customFormat="1" ht="15" hidden="1" customHeight="1">
      <c r="A47" s="259"/>
      <c r="B47" s="259"/>
      <c r="C47" s="382"/>
      <c r="D47" s="383" t="s">
        <v>14</v>
      </c>
      <c r="E47" s="383">
        <f>COUNTIF($G$7:$G$42,"เหลือง")</f>
        <v>6</v>
      </c>
      <c r="F47" s="383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</row>
    <row r="48" spans="1:40" s="261" customFormat="1" ht="15" hidden="1" customHeight="1">
      <c r="A48" s="259"/>
      <c r="B48" s="259"/>
      <c r="C48" s="382"/>
      <c r="D48" s="383" t="s">
        <v>15</v>
      </c>
      <c r="E48" s="383">
        <f>COUNTIF($G$7:$G$42,"น้ำเงิน")</f>
        <v>5</v>
      </c>
      <c r="F48" s="383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</row>
    <row r="49" spans="1:26" s="261" customFormat="1" ht="15" hidden="1" customHeight="1">
      <c r="A49" s="259"/>
      <c r="B49" s="259"/>
      <c r="C49" s="382"/>
      <c r="D49" s="383" t="s">
        <v>16</v>
      </c>
      <c r="E49" s="383">
        <f>COUNTIF($G$7:$G$42,"ม่วง")</f>
        <v>6</v>
      </c>
      <c r="F49" s="383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</row>
    <row r="50" spans="1:26" s="261" customFormat="1" ht="15" hidden="1" customHeight="1">
      <c r="A50" s="259"/>
      <c r="B50" s="259"/>
      <c r="C50" s="382"/>
      <c r="D50" s="383" t="s">
        <v>17</v>
      </c>
      <c r="E50" s="383">
        <f>COUNTIF($G$7:$G$42,"ฟ้า")</f>
        <v>6</v>
      </c>
      <c r="F50" s="383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</row>
    <row r="51" spans="1:26" s="261" customFormat="1" ht="15" hidden="1" customHeight="1">
      <c r="A51" s="259"/>
      <c r="B51" s="259"/>
      <c r="C51" s="382"/>
      <c r="D51" s="383" t="s">
        <v>5</v>
      </c>
      <c r="E51" s="383">
        <f>SUM(E46:E50)</f>
        <v>30</v>
      </c>
      <c r="F51" s="383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</row>
    <row r="52" spans="1:26" s="261" customFormat="1" ht="15" hidden="1" customHeight="1">
      <c r="B52" s="260"/>
      <c r="C52" s="262"/>
      <c r="D52" s="222"/>
      <c r="E52" s="222"/>
      <c r="F52" s="222"/>
    </row>
    <row r="53" spans="1:26" s="261" customFormat="1" ht="15" customHeight="1">
      <c r="B53" s="260"/>
      <c r="C53" s="262"/>
      <c r="D53" s="222"/>
      <c r="E53" s="222"/>
      <c r="F53" s="222"/>
    </row>
    <row r="54" spans="1:26" s="261" customFormat="1" ht="15" customHeight="1">
      <c r="B54" s="260"/>
      <c r="C54" s="263"/>
      <c r="D54" s="264"/>
      <c r="E54" s="264"/>
      <c r="F54" s="264"/>
    </row>
    <row r="55" spans="1:26" s="261" customFormat="1" ht="15" customHeight="1">
      <c r="B55" s="260"/>
      <c r="C55" s="262"/>
      <c r="D55" s="222"/>
      <c r="E55" s="222"/>
      <c r="F55" s="222"/>
    </row>
    <row r="56" spans="1:26" s="261" customFormat="1" ht="15" customHeight="1">
      <c r="B56" s="260"/>
      <c r="C56" s="262"/>
      <c r="D56" s="222"/>
      <c r="E56" s="222"/>
      <c r="F56" s="222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B01C-D48E-4826-84AA-AA00872252FD}">
  <dimension ref="A1:AO56"/>
  <sheetViews>
    <sheetView topLeftCell="A23" zoomScale="120" zoomScaleNormal="120" workbookViewId="0">
      <selection activeCell="AH34" sqref="AH3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" style="6" customWidth="1"/>
    <col min="7" max="26" width="3" style="1" customWidth="1"/>
    <col min="27" max="27" width="4.796875" style="1" customWidth="1"/>
    <col min="28" max="16384" width="9.19921875" style="1"/>
  </cols>
  <sheetData>
    <row r="1" spans="1:41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N1" s="12" t="s">
        <v>25</v>
      </c>
      <c r="S1" s="12" t="str">
        <f>'ยอด ม.5'!B28</f>
        <v>นายนิพนธ์ ติลกโชติพงศ์</v>
      </c>
    </row>
    <row r="2" spans="1:41" s="12" customFormat="1" ht="18" customHeight="1">
      <c r="B2" s="231" t="s">
        <v>46</v>
      </c>
      <c r="C2" s="228"/>
      <c r="D2" s="229"/>
      <c r="E2" s="230" t="s">
        <v>976</v>
      </c>
      <c r="N2" s="12" t="s">
        <v>47</v>
      </c>
      <c r="S2" s="12" t="str">
        <f>'ยอด ม.5'!B29</f>
        <v>............-.............</v>
      </c>
    </row>
    <row r="3" spans="1:41" s="13" customFormat="1" ht="17.25" customHeight="1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4"/>
      <c r="V3" s="12"/>
      <c r="W3" s="12"/>
      <c r="X3" s="12"/>
      <c r="Y3" s="12"/>
      <c r="Z3" s="12"/>
    </row>
    <row r="4" spans="1:41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4"/>
      <c r="V4" s="14"/>
      <c r="W4" s="232" t="s">
        <v>49</v>
      </c>
      <c r="X4" s="773">
        <f>'ยอด ม.5'!F28</f>
        <v>741</v>
      </c>
      <c r="Y4" s="773"/>
      <c r="Z4" s="233"/>
    </row>
    <row r="5" spans="1:41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92" t="s">
        <v>3</v>
      </c>
      <c r="G5" s="489"/>
      <c r="H5" s="489"/>
      <c r="I5" s="235"/>
      <c r="J5" s="235"/>
      <c r="K5" s="235"/>
      <c r="L5" s="235"/>
      <c r="M5" s="235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7"/>
      <c r="Z5" s="238"/>
    </row>
    <row r="6" spans="1:41" s="80" customFormat="1" ht="18" customHeight="1">
      <c r="A6" s="775"/>
      <c r="B6" s="777"/>
      <c r="C6" s="779"/>
      <c r="D6" s="781"/>
      <c r="E6" s="783"/>
      <c r="F6" s="792"/>
      <c r="G6" s="490"/>
      <c r="H6" s="490"/>
      <c r="I6" s="240"/>
      <c r="J6" s="240"/>
      <c r="K6" s="240"/>
      <c r="L6" s="240"/>
      <c r="M6" s="240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2"/>
      <c r="Z6" s="243"/>
    </row>
    <row r="7" spans="1:41" s="2" customFormat="1" ht="15.75" customHeight="1">
      <c r="A7" s="15">
        <v>1</v>
      </c>
      <c r="B7" s="16">
        <v>41724</v>
      </c>
      <c r="C7" s="417" t="s">
        <v>84</v>
      </c>
      <c r="D7" s="418" t="s">
        <v>922</v>
      </c>
      <c r="E7" s="419" t="s">
        <v>521</v>
      </c>
      <c r="F7" s="288" t="s">
        <v>14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2"/>
      <c r="V7" s="22"/>
      <c r="W7" s="22"/>
      <c r="X7" s="22"/>
      <c r="Y7" s="22"/>
      <c r="Z7" s="164"/>
    </row>
    <row r="8" spans="1:41" s="2" customFormat="1" ht="16.25" customHeight="1">
      <c r="A8" s="24">
        <v>2</v>
      </c>
      <c r="B8" s="25">
        <v>41818</v>
      </c>
      <c r="C8" s="26" t="s">
        <v>84</v>
      </c>
      <c r="D8" s="268" t="s">
        <v>923</v>
      </c>
      <c r="E8" s="269" t="s">
        <v>924</v>
      </c>
      <c r="F8" s="289" t="s">
        <v>15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0"/>
      <c r="V8" s="30"/>
      <c r="W8" s="30"/>
      <c r="X8" s="30"/>
      <c r="Y8" s="30"/>
      <c r="Z8" s="165"/>
    </row>
    <row r="9" spans="1:41" s="2" customFormat="1" ht="16.25" customHeight="1">
      <c r="A9" s="24">
        <v>3</v>
      </c>
      <c r="B9" s="25">
        <v>41854</v>
      </c>
      <c r="C9" s="26" t="s">
        <v>84</v>
      </c>
      <c r="D9" s="268" t="s">
        <v>925</v>
      </c>
      <c r="E9" s="269" t="s">
        <v>926</v>
      </c>
      <c r="F9" s="289" t="s">
        <v>17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0"/>
      <c r="Y9" s="30"/>
      <c r="Z9" s="165"/>
    </row>
    <row r="10" spans="1:41" s="2" customFormat="1" ht="16.25" customHeight="1">
      <c r="A10" s="24">
        <v>4</v>
      </c>
      <c r="B10" s="25">
        <v>41857</v>
      </c>
      <c r="C10" s="26" t="s">
        <v>84</v>
      </c>
      <c r="D10" s="268" t="s">
        <v>927</v>
      </c>
      <c r="E10" s="269" t="s">
        <v>434</v>
      </c>
      <c r="F10" s="289" t="s">
        <v>13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165"/>
      <c r="AC10" s="10"/>
      <c r="AL10" s="9"/>
      <c r="AN10" s="9"/>
      <c r="AO10" s="3"/>
    </row>
    <row r="11" spans="1:41" s="2" customFormat="1" ht="16.25" customHeight="1">
      <c r="A11" s="34">
        <v>5</v>
      </c>
      <c r="B11" s="35">
        <v>41860</v>
      </c>
      <c r="C11" s="36" t="s">
        <v>84</v>
      </c>
      <c r="D11" s="270" t="s">
        <v>928</v>
      </c>
      <c r="E11" s="271" t="s">
        <v>929</v>
      </c>
      <c r="F11" s="290" t="s">
        <v>14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0"/>
      <c r="W11" s="40"/>
      <c r="X11" s="40"/>
      <c r="Y11" s="40"/>
      <c r="Z11" s="166"/>
      <c r="AC11" s="10"/>
      <c r="AL11" s="9"/>
      <c r="AN11" s="9"/>
      <c r="AO11" s="3"/>
    </row>
    <row r="12" spans="1:41" s="2" customFormat="1" ht="16.25" customHeight="1">
      <c r="A12" s="15">
        <v>6</v>
      </c>
      <c r="B12" s="16">
        <v>41861</v>
      </c>
      <c r="C12" s="17" t="s">
        <v>84</v>
      </c>
      <c r="D12" s="266" t="s">
        <v>930</v>
      </c>
      <c r="E12" s="267" t="s">
        <v>931</v>
      </c>
      <c r="F12" s="288" t="s">
        <v>15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164"/>
      <c r="AC12" s="10"/>
      <c r="AL12" s="9"/>
      <c r="AN12" s="9"/>
      <c r="AO12" s="3"/>
    </row>
    <row r="13" spans="1:41" s="2" customFormat="1" ht="16.25" customHeight="1">
      <c r="A13" s="24">
        <v>7</v>
      </c>
      <c r="B13" s="25">
        <v>41896</v>
      </c>
      <c r="C13" s="26" t="s">
        <v>84</v>
      </c>
      <c r="D13" s="268" t="s">
        <v>147</v>
      </c>
      <c r="E13" s="269" t="s">
        <v>932</v>
      </c>
      <c r="F13" s="289" t="s">
        <v>16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  <c r="X13" s="30"/>
      <c r="Y13" s="30"/>
      <c r="Z13" s="165"/>
      <c r="AC13" s="10"/>
      <c r="AL13" s="9"/>
      <c r="AN13" s="9"/>
      <c r="AO13" s="3"/>
    </row>
    <row r="14" spans="1:41" s="2" customFormat="1" ht="16.25" customHeight="1">
      <c r="A14" s="24">
        <v>8</v>
      </c>
      <c r="B14" s="25">
        <v>41901</v>
      </c>
      <c r="C14" s="26" t="s">
        <v>84</v>
      </c>
      <c r="D14" s="268" t="s">
        <v>933</v>
      </c>
      <c r="E14" s="269" t="s">
        <v>934</v>
      </c>
      <c r="F14" s="289" t="s">
        <v>17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165"/>
      <c r="AC14" s="10"/>
      <c r="AL14" s="9"/>
      <c r="AN14" s="9"/>
      <c r="AO14" s="3"/>
    </row>
    <row r="15" spans="1:41" s="2" customFormat="1" ht="16.25" customHeight="1">
      <c r="A15" s="24">
        <v>9</v>
      </c>
      <c r="B15" s="25">
        <v>41904</v>
      </c>
      <c r="C15" s="26" t="s">
        <v>84</v>
      </c>
      <c r="D15" s="268" t="s">
        <v>935</v>
      </c>
      <c r="E15" s="269" t="s">
        <v>936</v>
      </c>
      <c r="F15" s="289" t="s">
        <v>13</v>
      </c>
      <c r="G15" s="29"/>
      <c r="H15" s="29"/>
      <c r="I15" s="29"/>
      <c r="J15" s="29"/>
      <c r="K15" s="29"/>
      <c r="L15" s="29"/>
      <c r="M15" s="29"/>
      <c r="N15" s="29"/>
      <c r="O15" s="29"/>
      <c r="P15" s="74"/>
      <c r="Q15" s="29"/>
      <c r="R15" s="29"/>
      <c r="S15" s="29"/>
      <c r="T15" s="30"/>
      <c r="U15" s="30"/>
      <c r="V15" s="30"/>
      <c r="W15" s="30"/>
      <c r="X15" s="30"/>
      <c r="Y15" s="30"/>
      <c r="Z15" s="165"/>
      <c r="AC15" s="10"/>
      <c r="AL15" s="9"/>
      <c r="AN15" s="9"/>
      <c r="AO15" s="3"/>
    </row>
    <row r="16" spans="1:41" s="2" customFormat="1" ht="16.25" customHeight="1">
      <c r="A16" s="34">
        <v>10</v>
      </c>
      <c r="B16" s="35">
        <v>41909</v>
      </c>
      <c r="C16" s="36" t="s">
        <v>84</v>
      </c>
      <c r="D16" s="270" t="s">
        <v>937</v>
      </c>
      <c r="E16" s="271" t="s">
        <v>938</v>
      </c>
      <c r="F16" s="290" t="s">
        <v>14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166"/>
      <c r="AC16" s="10"/>
      <c r="AL16" s="9"/>
      <c r="AN16" s="9"/>
      <c r="AO16" s="3"/>
    </row>
    <row r="17" spans="1:41" s="2" customFormat="1" ht="16.25" customHeight="1">
      <c r="A17" s="15">
        <v>11</v>
      </c>
      <c r="B17" s="198">
        <v>41971</v>
      </c>
      <c r="C17" s="17" t="s">
        <v>84</v>
      </c>
      <c r="D17" s="266" t="s">
        <v>186</v>
      </c>
      <c r="E17" s="267" t="s">
        <v>939</v>
      </c>
      <c r="F17" s="288" t="s">
        <v>15</v>
      </c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44"/>
      <c r="R17" s="217"/>
      <c r="S17" s="44"/>
      <c r="T17" s="22"/>
      <c r="U17" s="22"/>
      <c r="V17" s="22"/>
      <c r="W17" s="22"/>
      <c r="X17" s="22"/>
      <c r="Y17" s="22"/>
      <c r="Z17" s="164"/>
      <c r="AC17" s="10"/>
      <c r="AL17" s="9"/>
      <c r="AN17" s="9"/>
      <c r="AO17" s="3"/>
    </row>
    <row r="18" spans="1:41" s="2" customFormat="1" ht="16.25" customHeight="1">
      <c r="A18" s="24">
        <v>12</v>
      </c>
      <c r="B18" s="184">
        <v>41975</v>
      </c>
      <c r="C18" s="26" t="s">
        <v>84</v>
      </c>
      <c r="D18" s="272" t="s">
        <v>313</v>
      </c>
      <c r="E18" s="269" t="s">
        <v>940</v>
      </c>
      <c r="F18" s="289" t="s">
        <v>16</v>
      </c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  <c r="R18" s="221"/>
      <c r="S18" s="31"/>
      <c r="T18" s="30"/>
      <c r="U18" s="30"/>
      <c r="V18" s="30"/>
      <c r="W18" s="30"/>
      <c r="X18" s="30"/>
      <c r="Y18" s="30"/>
      <c r="Z18" s="165"/>
      <c r="AC18" s="10"/>
      <c r="AL18" s="9"/>
      <c r="AN18" s="9"/>
      <c r="AO18" s="3"/>
    </row>
    <row r="19" spans="1:41" s="2" customFormat="1" ht="16.25" customHeight="1">
      <c r="A19" s="24">
        <v>13</v>
      </c>
      <c r="B19" s="184">
        <v>43870</v>
      </c>
      <c r="C19" s="26" t="s">
        <v>84</v>
      </c>
      <c r="D19" s="268" t="s">
        <v>941</v>
      </c>
      <c r="E19" s="269" t="s">
        <v>942</v>
      </c>
      <c r="F19" s="289" t="s">
        <v>13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165"/>
      <c r="AC19" s="10"/>
      <c r="AL19" s="9"/>
      <c r="AN19" s="9"/>
      <c r="AO19" s="3"/>
    </row>
    <row r="20" spans="1:41" s="2" customFormat="1" ht="16.25" customHeight="1">
      <c r="A20" s="24">
        <v>14</v>
      </c>
      <c r="B20" s="386">
        <v>43871</v>
      </c>
      <c r="C20" s="26" t="s">
        <v>84</v>
      </c>
      <c r="D20" s="268" t="s">
        <v>378</v>
      </c>
      <c r="E20" s="269" t="s">
        <v>943</v>
      </c>
      <c r="F20" s="289" t="s">
        <v>14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30"/>
      <c r="Y20" s="30"/>
      <c r="Z20" s="165"/>
      <c r="AC20" s="10"/>
      <c r="AL20" s="9"/>
      <c r="AN20" s="9"/>
      <c r="AO20" s="3"/>
    </row>
    <row r="21" spans="1:41" s="2" customFormat="1" ht="16.25" customHeight="1">
      <c r="A21" s="34">
        <v>15</v>
      </c>
      <c r="B21" s="366">
        <v>43872</v>
      </c>
      <c r="C21" s="36" t="s">
        <v>84</v>
      </c>
      <c r="D21" s="37" t="s">
        <v>944</v>
      </c>
      <c r="E21" s="38" t="s">
        <v>945</v>
      </c>
      <c r="F21" s="333" t="s">
        <v>15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166"/>
      <c r="AC21" s="10"/>
      <c r="AL21" s="9"/>
      <c r="AN21" s="9"/>
      <c r="AO21" s="3"/>
    </row>
    <row r="22" spans="1:41" s="2" customFormat="1" ht="16.25" customHeight="1">
      <c r="A22" s="62">
        <v>16</v>
      </c>
      <c r="B22" s="385">
        <v>43874</v>
      </c>
      <c r="C22" s="46" t="s">
        <v>84</v>
      </c>
      <c r="D22" s="60" t="s">
        <v>946</v>
      </c>
      <c r="E22" s="61" t="s">
        <v>947</v>
      </c>
      <c r="F22" s="291" t="s">
        <v>17</v>
      </c>
      <c r="G22" s="21"/>
      <c r="H22" s="21"/>
      <c r="I22" s="21"/>
      <c r="J22" s="21"/>
      <c r="K22" s="21"/>
      <c r="L22" s="21"/>
      <c r="M22" s="21"/>
      <c r="N22" s="21"/>
      <c r="O22" s="21"/>
      <c r="P22" s="44"/>
      <c r="Q22" s="44"/>
      <c r="R22" s="44"/>
      <c r="S22" s="44"/>
      <c r="T22" s="22"/>
      <c r="U22" s="22"/>
      <c r="V22" s="22"/>
      <c r="W22" s="22"/>
      <c r="X22" s="22"/>
      <c r="Y22" s="22"/>
      <c r="Z22" s="164"/>
      <c r="AC22" s="10"/>
      <c r="AL22" s="9"/>
      <c r="AN22" s="9"/>
      <c r="AO22" s="3"/>
    </row>
    <row r="23" spans="1:41" s="2" customFormat="1" ht="16.25" customHeight="1">
      <c r="A23" s="24">
        <v>17</v>
      </c>
      <c r="B23" s="365">
        <v>43876</v>
      </c>
      <c r="C23" s="26" t="s">
        <v>84</v>
      </c>
      <c r="D23" s="27" t="s">
        <v>688</v>
      </c>
      <c r="E23" s="28" t="s">
        <v>948</v>
      </c>
      <c r="F23" s="289" t="s">
        <v>14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165"/>
      <c r="AC23" s="10"/>
      <c r="AL23" s="9"/>
      <c r="AN23" s="9"/>
      <c r="AO23" s="3"/>
    </row>
    <row r="24" spans="1:41" s="2" customFormat="1" ht="16.25" customHeight="1">
      <c r="A24" s="24">
        <v>18</v>
      </c>
      <c r="B24" s="25">
        <v>43877</v>
      </c>
      <c r="C24" s="26" t="s">
        <v>84</v>
      </c>
      <c r="D24" s="27" t="s">
        <v>949</v>
      </c>
      <c r="E24" s="28" t="s">
        <v>950</v>
      </c>
      <c r="F24" s="289" t="s">
        <v>15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165"/>
      <c r="AC24" s="10"/>
      <c r="AL24" s="9"/>
      <c r="AN24" s="9"/>
      <c r="AO24" s="3"/>
    </row>
    <row r="25" spans="1:41" s="2" customFormat="1" ht="16.25" customHeight="1">
      <c r="A25" s="24">
        <v>19</v>
      </c>
      <c r="B25" s="25">
        <v>41690</v>
      </c>
      <c r="C25" s="26" t="s">
        <v>85</v>
      </c>
      <c r="D25" s="27" t="s">
        <v>951</v>
      </c>
      <c r="E25" s="28" t="s">
        <v>952</v>
      </c>
      <c r="F25" s="289" t="s">
        <v>16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30"/>
      <c r="V25" s="30"/>
      <c r="W25" s="30"/>
      <c r="X25" s="30"/>
      <c r="Y25" s="30"/>
      <c r="Z25" s="165"/>
      <c r="AC25" s="10"/>
      <c r="AL25" s="9"/>
      <c r="AN25" s="9"/>
      <c r="AO25" s="3"/>
    </row>
    <row r="26" spans="1:41" s="2" customFormat="1" ht="16.25" customHeight="1">
      <c r="A26" s="34">
        <v>20</v>
      </c>
      <c r="B26" s="35">
        <v>41706</v>
      </c>
      <c r="C26" s="36" t="s">
        <v>85</v>
      </c>
      <c r="D26" s="308" t="s">
        <v>953</v>
      </c>
      <c r="E26" s="309" t="s">
        <v>954</v>
      </c>
      <c r="F26" s="333" t="s">
        <v>17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40"/>
      <c r="V26" s="40"/>
      <c r="W26" s="40"/>
      <c r="X26" s="40"/>
      <c r="Y26" s="40"/>
      <c r="Z26" s="166"/>
      <c r="AC26" s="10"/>
      <c r="AL26" s="9"/>
      <c r="AN26" s="9"/>
      <c r="AO26" s="3"/>
    </row>
    <row r="27" spans="1:41" s="2" customFormat="1" ht="16.25" customHeight="1">
      <c r="A27" s="62">
        <v>21</v>
      </c>
      <c r="B27" s="287">
        <v>41867</v>
      </c>
      <c r="C27" s="324" t="s">
        <v>85</v>
      </c>
      <c r="D27" s="60" t="s">
        <v>955</v>
      </c>
      <c r="E27" s="61" t="s">
        <v>956</v>
      </c>
      <c r="F27" s="291" t="s">
        <v>13</v>
      </c>
      <c r="G27" s="51"/>
      <c r="H27" s="51"/>
      <c r="I27" s="51"/>
      <c r="J27" s="51"/>
      <c r="K27" s="51"/>
      <c r="L27" s="51"/>
      <c r="M27" s="51"/>
      <c r="N27" s="51"/>
      <c r="O27" s="51"/>
      <c r="P27" s="49"/>
      <c r="Q27" s="49"/>
      <c r="R27" s="49"/>
      <c r="S27" s="49"/>
      <c r="T27" s="50"/>
      <c r="U27" s="50"/>
      <c r="V27" s="50"/>
      <c r="W27" s="50"/>
      <c r="X27" s="50"/>
      <c r="Y27" s="50"/>
      <c r="Z27" s="167"/>
      <c r="AC27" s="10"/>
      <c r="AL27" s="9"/>
      <c r="AN27" s="9"/>
      <c r="AO27" s="3"/>
    </row>
    <row r="28" spans="1:41" s="2" customFormat="1" ht="16.25" customHeight="1">
      <c r="A28" s="24">
        <v>22</v>
      </c>
      <c r="B28" s="25">
        <v>41919</v>
      </c>
      <c r="C28" s="26" t="s">
        <v>85</v>
      </c>
      <c r="D28" s="54" t="s">
        <v>957</v>
      </c>
      <c r="E28" s="55" t="s">
        <v>958</v>
      </c>
      <c r="F28" s="289" t="s">
        <v>15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  <c r="V28" s="30"/>
      <c r="W28" s="30"/>
      <c r="X28" s="30"/>
      <c r="Y28" s="30"/>
      <c r="Z28" s="165"/>
    </row>
    <row r="29" spans="1:41" s="2" customFormat="1" ht="16.25" customHeight="1">
      <c r="A29" s="24">
        <v>23</v>
      </c>
      <c r="B29" s="25">
        <v>41922</v>
      </c>
      <c r="C29" s="26" t="s">
        <v>85</v>
      </c>
      <c r="D29" s="27" t="s">
        <v>175</v>
      </c>
      <c r="E29" s="28" t="s">
        <v>145</v>
      </c>
      <c r="F29" s="289" t="s">
        <v>16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18"/>
      <c r="S29" s="29"/>
      <c r="T29" s="30"/>
      <c r="U29" s="30"/>
      <c r="V29" s="30"/>
      <c r="W29" s="30"/>
      <c r="X29" s="30"/>
      <c r="Y29" s="30"/>
      <c r="Z29" s="165"/>
    </row>
    <row r="30" spans="1:41" s="2" customFormat="1" ht="16.25" customHeight="1">
      <c r="A30" s="24">
        <v>24</v>
      </c>
      <c r="B30" s="25">
        <v>41982</v>
      </c>
      <c r="C30" s="26" t="s">
        <v>85</v>
      </c>
      <c r="D30" s="27" t="s">
        <v>959</v>
      </c>
      <c r="E30" s="28" t="s">
        <v>960</v>
      </c>
      <c r="F30" s="289" t="s">
        <v>17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18"/>
      <c r="S30" s="29"/>
      <c r="T30" s="30"/>
      <c r="U30" s="30"/>
      <c r="V30" s="30"/>
      <c r="W30" s="30"/>
      <c r="X30" s="30"/>
      <c r="Y30" s="30"/>
      <c r="Z30" s="165"/>
      <c r="AC30" s="10"/>
      <c r="AL30" s="9"/>
      <c r="AN30" s="9"/>
      <c r="AO30" s="3"/>
    </row>
    <row r="31" spans="1:41" s="2" customFormat="1" ht="16.25" customHeight="1">
      <c r="A31" s="34">
        <v>25</v>
      </c>
      <c r="B31" s="35">
        <v>41985</v>
      </c>
      <c r="C31" s="36" t="s">
        <v>85</v>
      </c>
      <c r="D31" s="37" t="s">
        <v>961</v>
      </c>
      <c r="E31" s="38" t="s">
        <v>1010</v>
      </c>
      <c r="F31" s="333" t="s">
        <v>13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166"/>
      <c r="AC31" s="10"/>
      <c r="AL31" s="9"/>
      <c r="AN31" s="9"/>
      <c r="AO31" s="3"/>
    </row>
    <row r="32" spans="1:41" s="2" customFormat="1" ht="16.25" customHeight="1">
      <c r="A32" s="62">
        <v>26</v>
      </c>
      <c r="B32" s="287">
        <v>41987</v>
      </c>
      <c r="C32" s="46" t="s">
        <v>85</v>
      </c>
      <c r="D32" s="60" t="s">
        <v>120</v>
      </c>
      <c r="E32" s="61" t="s">
        <v>962</v>
      </c>
      <c r="F32" s="291" t="s">
        <v>14</v>
      </c>
      <c r="G32" s="21"/>
      <c r="H32" s="21"/>
      <c r="I32" s="21"/>
      <c r="J32" s="21"/>
      <c r="K32" s="21"/>
      <c r="L32" s="21"/>
      <c r="M32" s="21"/>
      <c r="N32" s="21"/>
      <c r="O32" s="21"/>
      <c r="P32" s="44"/>
      <c r="Q32" s="44"/>
      <c r="R32" s="44"/>
      <c r="S32" s="44"/>
      <c r="T32" s="22"/>
      <c r="U32" s="22"/>
      <c r="V32" s="22"/>
      <c r="W32" s="22"/>
      <c r="X32" s="22"/>
      <c r="Y32" s="22"/>
      <c r="Z32" s="164"/>
      <c r="AC32" s="10"/>
      <c r="AL32" s="9"/>
      <c r="AN32" s="9"/>
      <c r="AO32" s="3"/>
    </row>
    <row r="33" spans="1:41" s="2" customFormat="1" ht="16.25" customHeight="1">
      <c r="A33" s="24">
        <v>27</v>
      </c>
      <c r="B33" s="25">
        <v>43878</v>
      </c>
      <c r="C33" s="26" t="s">
        <v>85</v>
      </c>
      <c r="D33" s="27" t="s">
        <v>963</v>
      </c>
      <c r="E33" s="28" t="s">
        <v>964</v>
      </c>
      <c r="F33" s="289" t="s">
        <v>15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8"/>
      <c r="S33" s="29"/>
      <c r="T33" s="30"/>
      <c r="U33" s="30"/>
      <c r="V33" s="30"/>
      <c r="W33" s="30"/>
      <c r="X33" s="30"/>
      <c r="Y33" s="30"/>
      <c r="Z33" s="165"/>
      <c r="AC33" s="10"/>
      <c r="AL33" s="9"/>
      <c r="AN33" s="9"/>
      <c r="AO33" s="3"/>
    </row>
    <row r="34" spans="1:41" s="2" customFormat="1" ht="16.25" customHeight="1">
      <c r="A34" s="24">
        <v>28</v>
      </c>
      <c r="B34" s="184">
        <v>43879</v>
      </c>
      <c r="C34" s="26" t="s">
        <v>85</v>
      </c>
      <c r="D34" s="27" t="s">
        <v>965</v>
      </c>
      <c r="E34" s="28" t="s">
        <v>966</v>
      </c>
      <c r="F34" s="289" t="s">
        <v>16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18"/>
      <c r="S34" s="29"/>
      <c r="T34" s="30"/>
      <c r="U34" s="30"/>
      <c r="V34" s="30"/>
      <c r="W34" s="30"/>
      <c r="X34" s="30"/>
      <c r="Y34" s="30"/>
      <c r="Z34" s="165"/>
      <c r="AC34" s="10"/>
      <c r="AL34" s="9"/>
      <c r="AN34" s="9"/>
      <c r="AO34" s="3"/>
    </row>
    <row r="35" spans="1:41" s="2" customFormat="1" ht="16.25" customHeight="1">
      <c r="A35" s="24">
        <v>29</v>
      </c>
      <c r="B35" s="184">
        <v>43880</v>
      </c>
      <c r="C35" s="26" t="s">
        <v>85</v>
      </c>
      <c r="D35" s="27" t="s">
        <v>712</v>
      </c>
      <c r="E35" s="28" t="s">
        <v>967</v>
      </c>
      <c r="F35" s="289" t="s">
        <v>17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30"/>
      <c r="Z35" s="165"/>
      <c r="AC35" s="10"/>
      <c r="AL35" s="9"/>
      <c r="AN35" s="9"/>
      <c r="AO35" s="3"/>
    </row>
    <row r="36" spans="1:41" s="2" customFormat="1" ht="16.25" customHeight="1">
      <c r="A36" s="34">
        <v>30</v>
      </c>
      <c r="B36" s="191">
        <v>43881</v>
      </c>
      <c r="C36" s="36" t="s">
        <v>85</v>
      </c>
      <c r="D36" s="37" t="s">
        <v>968</v>
      </c>
      <c r="E36" s="38" t="s">
        <v>156</v>
      </c>
      <c r="F36" s="290" t="s">
        <v>13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219"/>
      <c r="S36" s="39"/>
      <c r="T36" s="40"/>
      <c r="U36" s="40"/>
      <c r="V36" s="40"/>
      <c r="W36" s="40"/>
      <c r="X36" s="40"/>
      <c r="Y36" s="40"/>
      <c r="Z36" s="166"/>
      <c r="AC36" s="10"/>
      <c r="AL36" s="9"/>
      <c r="AN36" s="9"/>
      <c r="AO36" s="3"/>
    </row>
    <row r="37" spans="1:41" s="2" customFormat="1" ht="16.25" customHeight="1">
      <c r="A37" s="62">
        <v>31</v>
      </c>
      <c r="B37" s="300">
        <v>43882</v>
      </c>
      <c r="C37" s="46" t="s">
        <v>85</v>
      </c>
      <c r="D37" s="60" t="s">
        <v>969</v>
      </c>
      <c r="E37" s="61" t="s">
        <v>970</v>
      </c>
      <c r="F37" s="291" t="s">
        <v>14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220"/>
      <c r="S37" s="49"/>
      <c r="T37" s="50"/>
      <c r="U37" s="50"/>
      <c r="V37" s="50"/>
      <c r="W37" s="50"/>
      <c r="X37" s="50"/>
      <c r="Y37" s="50"/>
      <c r="Z37" s="167"/>
    </row>
    <row r="38" spans="1:41" s="2" customFormat="1" ht="16.25" customHeight="1">
      <c r="A38" s="24">
        <v>32</v>
      </c>
      <c r="B38" s="184">
        <v>43883</v>
      </c>
      <c r="C38" s="26" t="s">
        <v>85</v>
      </c>
      <c r="D38" s="27" t="s">
        <v>971</v>
      </c>
      <c r="E38" s="28" t="s">
        <v>972</v>
      </c>
      <c r="F38" s="289" t="s">
        <v>15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0"/>
      <c r="V38" s="30"/>
      <c r="W38" s="30"/>
      <c r="X38" s="30"/>
      <c r="Y38" s="30"/>
      <c r="Z38" s="165"/>
    </row>
    <row r="39" spans="1:41" s="2" customFormat="1" ht="16.25" customHeight="1">
      <c r="A39" s="24">
        <v>33</v>
      </c>
      <c r="B39" s="367">
        <v>43884</v>
      </c>
      <c r="C39" s="26" t="s">
        <v>85</v>
      </c>
      <c r="D39" s="27" t="s">
        <v>973</v>
      </c>
      <c r="E39" s="28" t="s">
        <v>974</v>
      </c>
      <c r="F39" s="289" t="s">
        <v>16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30"/>
      <c r="W39" s="30"/>
      <c r="X39" s="30"/>
      <c r="Y39" s="30"/>
      <c r="Z39" s="165"/>
      <c r="AC39" s="10"/>
      <c r="AL39" s="9"/>
      <c r="AN39" s="9"/>
      <c r="AO39" s="3"/>
    </row>
    <row r="40" spans="1:41" s="2" customFormat="1" ht="16.25" customHeight="1">
      <c r="A40" s="24"/>
      <c r="B40" s="367"/>
      <c r="C40" s="26"/>
      <c r="D40" s="27"/>
      <c r="E40" s="28"/>
      <c r="F40" s="28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0"/>
      <c r="V40" s="30"/>
      <c r="W40" s="30"/>
      <c r="X40" s="30"/>
      <c r="Y40" s="30"/>
      <c r="Z40" s="165"/>
      <c r="AC40" s="10"/>
      <c r="AL40" s="9"/>
      <c r="AN40" s="9"/>
      <c r="AO40" s="3"/>
    </row>
    <row r="41" spans="1:41" s="2" customFormat="1" ht="16.25" customHeight="1">
      <c r="A41" s="34"/>
      <c r="B41" s="363"/>
      <c r="C41" s="36"/>
      <c r="D41" s="37"/>
      <c r="E41" s="38"/>
      <c r="F41" s="29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166"/>
      <c r="AC41" s="10"/>
      <c r="AL41" s="9"/>
      <c r="AN41" s="9"/>
      <c r="AO41" s="3"/>
    </row>
    <row r="42" spans="1:41" s="2" customFormat="1" ht="16.25" customHeight="1">
      <c r="A42" s="302"/>
      <c r="B42" s="486"/>
      <c r="C42" s="397"/>
      <c r="D42" s="398"/>
      <c r="E42" s="399"/>
      <c r="F42" s="487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2"/>
      <c r="U42" s="342"/>
      <c r="V42" s="342"/>
      <c r="W42" s="342"/>
      <c r="X42" s="342"/>
      <c r="Y42" s="342"/>
      <c r="Z42" s="488"/>
      <c r="AC42" s="10"/>
      <c r="AL42" s="9"/>
      <c r="AN42" s="9"/>
      <c r="AO42" s="3"/>
    </row>
    <row r="43" spans="1:41" s="2" customFormat="1" ht="6" customHeight="1">
      <c r="A43" s="66"/>
      <c r="B43" s="354"/>
      <c r="C43" s="355"/>
      <c r="D43" s="356"/>
      <c r="E43" s="356"/>
      <c r="F43" s="355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5"/>
      <c r="U43" s="65"/>
      <c r="V43" s="65"/>
      <c r="W43" s="65"/>
      <c r="X43" s="65"/>
      <c r="Y43" s="65"/>
      <c r="Z43" s="357"/>
      <c r="AC43" s="10"/>
      <c r="AL43" s="9"/>
      <c r="AN43" s="9"/>
      <c r="AO43" s="3"/>
    </row>
    <row r="44" spans="1:41" s="2" customFormat="1" ht="16.25" customHeight="1">
      <c r="A44" s="65"/>
      <c r="B44" s="69" t="s">
        <v>24</v>
      </c>
      <c r="C44" s="66"/>
      <c r="E44" s="66">
        <f>I44+O44</f>
        <v>33</v>
      </c>
      <c r="F44" s="67" t="s">
        <v>6</v>
      </c>
      <c r="G44" s="69" t="s">
        <v>11</v>
      </c>
      <c r="H44" s="69"/>
      <c r="I44" s="66">
        <f>COUNTIF($C$7:$C$42,"ช")</f>
        <v>18</v>
      </c>
      <c r="K44" s="68" t="s">
        <v>8</v>
      </c>
      <c r="L44" s="68"/>
      <c r="M44" s="348" t="s">
        <v>7</v>
      </c>
      <c r="O44" s="66">
        <f>COUNTIF($C$7:$C$42,"ญ")</f>
        <v>15</v>
      </c>
      <c r="P44" s="65"/>
      <c r="Q44" s="68" t="s">
        <v>8</v>
      </c>
      <c r="Z44" s="65"/>
    </row>
    <row r="45" spans="1:41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</row>
    <row r="46" spans="1:41" s="261" customFormat="1" ht="15" hidden="1" customHeight="1">
      <c r="A46" s="259"/>
      <c r="B46" s="259"/>
      <c r="C46" s="382"/>
      <c r="D46" s="383" t="s">
        <v>13</v>
      </c>
      <c r="E46" s="383">
        <f>COUNTIF($F$7:$F$42,"แดง")</f>
        <v>6</v>
      </c>
      <c r="F46" s="383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</row>
    <row r="47" spans="1:41" s="261" customFormat="1" ht="15" hidden="1" customHeight="1">
      <c r="A47" s="259"/>
      <c r="B47" s="259"/>
      <c r="C47" s="382"/>
      <c r="D47" s="383" t="s">
        <v>14</v>
      </c>
      <c r="E47" s="383">
        <f>COUNTIF($F$7:$F$42,"เหลือง")</f>
        <v>7</v>
      </c>
      <c r="F47" s="383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</row>
    <row r="48" spans="1:41" s="261" customFormat="1" ht="15" hidden="1" customHeight="1">
      <c r="A48" s="259"/>
      <c r="B48" s="259"/>
      <c r="C48" s="382"/>
      <c r="D48" s="383" t="s">
        <v>15</v>
      </c>
      <c r="E48" s="383">
        <f>COUNTIF($F$7:$F$42,"น้ำเงิน")</f>
        <v>8</v>
      </c>
      <c r="F48" s="383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</row>
    <row r="49" spans="1:27" s="261" customFormat="1" ht="15" hidden="1" customHeight="1">
      <c r="A49" s="259"/>
      <c r="B49" s="259"/>
      <c r="C49" s="382"/>
      <c r="D49" s="383" t="s">
        <v>16</v>
      </c>
      <c r="E49" s="383">
        <f>COUNTIF($F$7:$F$42,"ม่วง")</f>
        <v>6</v>
      </c>
      <c r="F49" s="383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</row>
    <row r="50" spans="1:27" s="261" customFormat="1" ht="15" hidden="1" customHeight="1">
      <c r="A50" s="259"/>
      <c r="B50" s="259"/>
      <c r="C50" s="382"/>
      <c r="D50" s="383" t="s">
        <v>17</v>
      </c>
      <c r="E50" s="383">
        <f>COUNTIF($F$7:$F$42,"ฟ้า")</f>
        <v>6</v>
      </c>
      <c r="F50" s="383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</row>
    <row r="51" spans="1:27" s="261" customFormat="1" ht="15" hidden="1" customHeight="1">
      <c r="A51" s="259"/>
      <c r="B51" s="259"/>
      <c r="C51" s="382"/>
      <c r="D51" s="383" t="s">
        <v>5</v>
      </c>
      <c r="E51" s="383">
        <f>SUM(E46:E50)</f>
        <v>33</v>
      </c>
      <c r="F51" s="383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</row>
    <row r="52" spans="1:27" s="261" customFormat="1" ht="15" customHeight="1">
      <c r="B52" s="260"/>
      <c r="C52" s="262"/>
      <c r="D52" s="222"/>
      <c r="E52" s="222"/>
      <c r="F52" s="222"/>
    </row>
    <row r="53" spans="1:27" s="261" customFormat="1" ht="15" customHeight="1">
      <c r="B53" s="260"/>
      <c r="C53" s="262"/>
      <c r="D53" s="222"/>
      <c r="E53" s="222"/>
      <c r="F53" s="222"/>
    </row>
    <row r="54" spans="1:27" s="261" customFormat="1" ht="15" customHeight="1">
      <c r="B54" s="260"/>
      <c r="C54" s="263"/>
      <c r="D54" s="264"/>
      <c r="E54" s="264"/>
      <c r="F54" s="264"/>
    </row>
    <row r="55" spans="1:27" s="261" customFormat="1" ht="15" customHeight="1">
      <c r="B55" s="260"/>
      <c r="C55" s="262"/>
      <c r="D55" s="222"/>
      <c r="E55" s="222"/>
      <c r="F55" s="222"/>
    </row>
    <row r="56" spans="1:27" s="261" customFormat="1" ht="15" customHeight="1">
      <c r="B56" s="260"/>
      <c r="C56" s="262"/>
      <c r="D56" s="222"/>
      <c r="E56" s="222"/>
      <c r="F56" s="222"/>
    </row>
  </sheetData>
  <mergeCells count="7">
    <mergeCell ref="X4:Y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97FD-2C10-4E91-A412-0892C04CDEC5}">
  <sheetPr>
    <tabColor theme="0"/>
  </sheetPr>
  <dimension ref="A1:AA69"/>
  <sheetViews>
    <sheetView zoomScale="120" zoomScaleNormal="120" workbookViewId="0">
      <selection activeCell="AH17" sqref="AH17"/>
    </sheetView>
  </sheetViews>
  <sheetFormatPr baseColWidth="10" defaultColWidth="9.19921875" defaultRowHeight="15" customHeight="1"/>
  <cols>
    <col min="1" max="1" width="3.59765625" style="526" customWidth="1"/>
    <col min="2" max="2" width="9.796875" style="750" customWidth="1"/>
    <col min="3" max="3" width="3.19921875" style="751" customWidth="1"/>
    <col min="4" max="4" width="9.3984375" style="752" customWidth="1"/>
    <col min="5" max="5" width="11" style="752" customWidth="1"/>
    <col min="6" max="6" width="5.796875" style="751" customWidth="1"/>
    <col min="7" max="7" width="4.19921875" style="752" customWidth="1"/>
    <col min="8" max="8" width="17" style="752" customWidth="1"/>
    <col min="9" max="9" width="5.796875" style="526" customWidth="1"/>
    <col min="10" max="23" width="3" style="526" customWidth="1"/>
    <col min="24" max="25" width="2.796875" style="526" customWidth="1"/>
    <col min="26" max="27" width="6" style="526" customWidth="1"/>
    <col min="28" max="16384" width="9.19921875" style="526"/>
  </cols>
  <sheetData>
    <row r="1" spans="1:27" ht="18" customHeight="1">
      <c r="B1" s="527" t="s">
        <v>71</v>
      </c>
      <c r="C1" s="528"/>
      <c r="D1" s="529"/>
      <c r="E1" s="530" t="str">
        <f>'5-1'!E1</f>
        <v xml:space="preserve">      ภาคเรียนที่ 2  ปีการศึกษา 2567</v>
      </c>
      <c r="F1" s="531"/>
      <c r="G1" s="526"/>
      <c r="H1" s="526"/>
      <c r="K1" s="526" t="s">
        <v>25</v>
      </c>
      <c r="P1" s="526" t="str">
        <f>'ยอด ม.5'!B30</f>
        <v>***นักเรียนพักการเรียน</v>
      </c>
    </row>
    <row r="2" spans="1:27" ht="18" customHeight="1">
      <c r="B2" s="532" t="s">
        <v>72</v>
      </c>
      <c r="C2" s="528"/>
      <c r="D2" s="529"/>
      <c r="E2" s="530" t="s">
        <v>975</v>
      </c>
      <c r="F2" s="531"/>
      <c r="G2" s="526"/>
      <c r="H2" s="526"/>
      <c r="K2" s="526" t="s">
        <v>47</v>
      </c>
      <c r="P2" s="526" t="str">
        <f>'ยอด ม.5'!B31</f>
        <v>***นักเรียนแลกเปลี่ยน</v>
      </c>
    </row>
    <row r="3" spans="1:27" s="534" customFormat="1" ht="17.25" customHeight="1">
      <c r="A3" s="533" t="s">
        <v>94</v>
      </c>
      <c r="B3" s="531"/>
      <c r="C3" s="531"/>
      <c r="D3" s="526"/>
      <c r="E3" s="526"/>
      <c r="F3" s="531"/>
      <c r="G3" s="526"/>
      <c r="H3" s="526"/>
      <c r="I3" s="526"/>
      <c r="J3" s="526"/>
      <c r="K3" s="526"/>
      <c r="L3" s="526"/>
      <c r="M3" s="526"/>
      <c r="N3" s="526"/>
      <c r="O3" s="526"/>
      <c r="P3" s="526"/>
      <c r="U3" s="526"/>
      <c r="V3" s="526"/>
      <c r="W3" s="526"/>
      <c r="X3" s="526"/>
      <c r="Y3" s="526"/>
    </row>
    <row r="4" spans="1:27" s="534" customFormat="1" ht="17.25" customHeight="1">
      <c r="A4" s="526" t="s">
        <v>48</v>
      </c>
      <c r="B4" s="531"/>
      <c r="C4" s="531"/>
      <c r="D4" s="526"/>
      <c r="E4" s="526"/>
      <c r="F4" s="531"/>
      <c r="G4" s="526"/>
      <c r="H4" s="526"/>
      <c r="I4" s="526"/>
      <c r="J4" s="526"/>
      <c r="K4" s="526"/>
      <c r="L4" s="526"/>
      <c r="M4" s="526"/>
      <c r="N4" s="526"/>
      <c r="O4" s="526"/>
      <c r="P4" s="526"/>
      <c r="T4" s="535" t="s">
        <v>49</v>
      </c>
      <c r="U4" s="526"/>
      <c r="V4" s="535"/>
      <c r="W4" s="535"/>
      <c r="X4" s="536"/>
      <c r="Y4" s="537"/>
    </row>
    <row r="5" spans="1:27" s="543" customFormat="1" ht="18" customHeight="1">
      <c r="A5" s="799" t="s">
        <v>0</v>
      </c>
      <c r="B5" s="801" t="s">
        <v>1</v>
      </c>
      <c r="C5" s="803" t="s">
        <v>2</v>
      </c>
      <c r="D5" s="805" t="s">
        <v>9</v>
      </c>
      <c r="E5" s="807" t="s">
        <v>4</v>
      </c>
      <c r="F5" s="796" t="s">
        <v>10</v>
      </c>
      <c r="G5" s="796" t="s">
        <v>0</v>
      </c>
      <c r="H5" s="798" t="s">
        <v>191</v>
      </c>
      <c r="I5" s="794" t="s">
        <v>3</v>
      </c>
      <c r="J5" s="538"/>
      <c r="K5" s="538"/>
      <c r="L5" s="538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40"/>
      <c r="X5" s="541"/>
      <c r="Y5" s="542"/>
    </row>
    <row r="6" spans="1:27" s="543" customFormat="1" ht="18" customHeight="1">
      <c r="A6" s="800"/>
      <c r="B6" s="802"/>
      <c r="C6" s="804"/>
      <c r="D6" s="806"/>
      <c r="E6" s="808"/>
      <c r="F6" s="797"/>
      <c r="G6" s="797"/>
      <c r="H6" s="798"/>
      <c r="I6" s="794"/>
      <c r="J6" s="544"/>
      <c r="K6" s="544"/>
      <c r="L6" s="544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  <c r="X6" s="546"/>
      <c r="Y6" s="542"/>
    </row>
    <row r="7" spans="1:27" s="543" customFormat="1" ht="16.25" customHeight="1">
      <c r="A7" s="547">
        <v>1</v>
      </c>
      <c r="B7" s="548">
        <v>43813</v>
      </c>
      <c r="C7" s="549" t="s">
        <v>84</v>
      </c>
      <c r="D7" s="550" t="s">
        <v>575</v>
      </c>
      <c r="E7" s="551" t="s">
        <v>576</v>
      </c>
      <c r="F7" s="552" t="s">
        <v>34</v>
      </c>
      <c r="G7" s="553">
        <v>18</v>
      </c>
      <c r="H7" s="554" t="s">
        <v>999</v>
      </c>
      <c r="I7" s="555" t="s">
        <v>16</v>
      </c>
      <c r="J7" s="556" t="s">
        <v>1008</v>
      </c>
      <c r="K7" s="557"/>
      <c r="L7" s="557"/>
      <c r="M7" s="557"/>
      <c r="N7" s="557"/>
      <c r="O7" s="558"/>
      <c r="P7" s="558"/>
      <c r="Q7" s="558"/>
      <c r="R7" s="558"/>
      <c r="S7" s="559"/>
      <c r="T7" s="560"/>
      <c r="U7" s="560"/>
      <c r="V7" s="560"/>
      <c r="W7" s="561"/>
      <c r="X7" s="562"/>
      <c r="Z7" s="563"/>
      <c r="AA7" s="563"/>
    </row>
    <row r="8" spans="1:27" s="543" customFormat="1" ht="16.25" customHeight="1">
      <c r="A8" s="564">
        <v>2</v>
      </c>
      <c r="B8" s="565">
        <v>41944</v>
      </c>
      <c r="C8" s="549" t="s">
        <v>84</v>
      </c>
      <c r="D8" s="566" t="s">
        <v>564</v>
      </c>
      <c r="E8" s="567" t="s">
        <v>565</v>
      </c>
      <c r="F8" s="552" t="s">
        <v>34</v>
      </c>
      <c r="G8" s="568">
        <v>12</v>
      </c>
      <c r="H8" s="564" t="s">
        <v>999</v>
      </c>
      <c r="I8" s="569" t="s">
        <v>14</v>
      </c>
      <c r="J8" s="570" t="s">
        <v>1011</v>
      </c>
      <c r="K8" s="571"/>
      <c r="L8" s="571"/>
      <c r="M8" s="571"/>
      <c r="N8" s="571"/>
      <c r="O8" s="572"/>
      <c r="P8" s="572"/>
      <c r="Q8" s="572"/>
      <c r="R8" s="572"/>
      <c r="S8" s="573"/>
      <c r="T8" s="574"/>
      <c r="U8" s="574"/>
      <c r="V8" s="575"/>
      <c r="W8" s="576"/>
      <c r="X8" s="577"/>
      <c r="Z8" s="563"/>
      <c r="AA8" s="563"/>
    </row>
    <row r="9" spans="1:27" s="543" customFormat="1" ht="16.25" customHeight="1">
      <c r="A9" s="564">
        <v>3</v>
      </c>
      <c r="B9" s="578">
        <v>41616</v>
      </c>
      <c r="C9" s="579" t="s">
        <v>85</v>
      </c>
      <c r="D9" s="580" t="s">
        <v>880</v>
      </c>
      <c r="E9" s="581" t="s">
        <v>881</v>
      </c>
      <c r="F9" s="568" t="s">
        <v>39</v>
      </c>
      <c r="G9" s="582">
        <v>10</v>
      </c>
      <c r="H9" s="564" t="s">
        <v>1013</v>
      </c>
      <c r="I9" s="564" t="s">
        <v>17</v>
      </c>
      <c r="J9" s="570" t="s">
        <v>1012</v>
      </c>
      <c r="K9" s="583"/>
      <c r="L9" s="584"/>
      <c r="M9" s="584"/>
      <c r="N9" s="584"/>
      <c r="O9" s="585"/>
      <c r="P9" s="585"/>
      <c r="Q9" s="585"/>
      <c r="R9" s="585"/>
      <c r="S9" s="586"/>
      <c r="T9" s="575"/>
      <c r="U9" s="575"/>
      <c r="V9" s="575"/>
      <c r="W9" s="576"/>
      <c r="X9" s="577"/>
      <c r="Z9" s="563"/>
      <c r="AA9" s="563"/>
    </row>
    <row r="10" spans="1:27" s="543" customFormat="1" ht="16.25" customHeight="1">
      <c r="A10" s="587">
        <v>4</v>
      </c>
      <c r="B10" s="588">
        <v>41647</v>
      </c>
      <c r="C10" s="589" t="s">
        <v>85</v>
      </c>
      <c r="D10" s="580" t="s">
        <v>882</v>
      </c>
      <c r="E10" s="581" t="s">
        <v>883</v>
      </c>
      <c r="F10" s="590" t="s">
        <v>39</v>
      </c>
      <c r="G10" s="591">
        <v>11</v>
      </c>
      <c r="H10" s="587" t="s">
        <v>1014</v>
      </c>
      <c r="I10" s="587" t="s">
        <v>13</v>
      </c>
      <c r="J10" s="592" t="s">
        <v>1015</v>
      </c>
      <c r="K10" s="593"/>
      <c r="L10" s="594"/>
      <c r="M10" s="594"/>
      <c r="N10" s="594"/>
      <c r="O10" s="595"/>
      <c r="P10" s="595"/>
      <c r="Q10" s="595"/>
      <c r="R10" s="595"/>
      <c r="S10" s="596"/>
      <c r="T10" s="597"/>
      <c r="U10" s="597"/>
      <c r="V10" s="597"/>
      <c r="W10" s="598"/>
      <c r="X10" s="599"/>
      <c r="Z10" s="563"/>
      <c r="AA10" s="563"/>
    </row>
    <row r="11" spans="1:27" s="543" customFormat="1" ht="16.25" customHeight="1">
      <c r="A11" s="600">
        <v>5</v>
      </c>
      <c r="B11" s="601">
        <v>41633</v>
      </c>
      <c r="C11" s="602" t="s">
        <v>84</v>
      </c>
      <c r="D11" s="603" t="s">
        <v>181</v>
      </c>
      <c r="E11" s="604" t="s">
        <v>373</v>
      </c>
      <c r="F11" s="605" t="s">
        <v>31</v>
      </c>
      <c r="G11" s="606">
        <v>7</v>
      </c>
      <c r="H11" s="607" t="s">
        <v>1017</v>
      </c>
      <c r="I11" s="606" t="s">
        <v>13</v>
      </c>
      <c r="J11" s="608" t="s">
        <v>1016</v>
      </c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10"/>
      <c r="Z11" s="563"/>
      <c r="AA11" s="563"/>
    </row>
    <row r="12" spans="1:27" s="543" customFormat="1" ht="16.25" customHeight="1">
      <c r="A12" s="547">
        <v>6</v>
      </c>
      <c r="B12" s="611">
        <v>41898</v>
      </c>
      <c r="C12" s="612" t="s">
        <v>84</v>
      </c>
      <c r="D12" s="613" t="s">
        <v>367</v>
      </c>
      <c r="E12" s="614" t="s">
        <v>116</v>
      </c>
      <c r="F12" s="615" t="s">
        <v>33</v>
      </c>
      <c r="G12" s="616">
        <v>13</v>
      </c>
      <c r="H12" s="617" t="s">
        <v>999</v>
      </c>
      <c r="I12" s="547" t="s">
        <v>14</v>
      </c>
      <c r="J12" s="556" t="s">
        <v>1019</v>
      </c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9"/>
      <c r="Z12" s="563"/>
      <c r="AA12" s="563"/>
    </row>
    <row r="13" spans="1:27" s="543" customFormat="1" ht="16.25" customHeight="1">
      <c r="A13" s="620">
        <v>7</v>
      </c>
      <c r="B13" s="621">
        <v>41967</v>
      </c>
      <c r="C13" s="622" t="s">
        <v>84</v>
      </c>
      <c r="D13" s="623" t="s">
        <v>567</v>
      </c>
      <c r="E13" s="624" t="s">
        <v>568</v>
      </c>
      <c r="F13" s="582" t="s">
        <v>34</v>
      </c>
      <c r="G13" s="582">
        <v>13</v>
      </c>
      <c r="H13" s="582" t="s">
        <v>999</v>
      </c>
      <c r="I13" s="564" t="s">
        <v>16</v>
      </c>
      <c r="J13" s="556" t="s">
        <v>1020</v>
      </c>
      <c r="K13" s="583"/>
      <c r="L13" s="584"/>
      <c r="M13" s="584"/>
      <c r="N13" s="584"/>
      <c r="O13" s="585"/>
      <c r="P13" s="585"/>
      <c r="Q13" s="585"/>
      <c r="R13" s="585"/>
      <c r="S13" s="586"/>
      <c r="T13" s="618"/>
      <c r="U13" s="618"/>
      <c r="V13" s="618"/>
      <c r="W13" s="618"/>
      <c r="X13" s="619"/>
    </row>
    <row r="14" spans="1:27" s="543" customFormat="1" ht="16.5" customHeight="1">
      <c r="A14" s="625">
        <v>8</v>
      </c>
      <c r="B14" s="621">
        <v>41893</v>
      </c>
      <c r="C14" s="622" t="s">
        <v>84</v>
      </c>
      <c r="D14" s="623" t="s">
        <v>630</v>
      </c>
      <c r="E14" s="624" t="s">
        <v>631</v>
      </c>
      <c r="F14" s="582" t="s">
        <v>35</v>
      </c>
      <c r="G14" s="582">
        <v>11</v>
      </c>
      <c r="H14" s="582" t="s">
        <v>999</v>
      </c>
      <c r="I14" s="564" t="s">
        <v>13</v>
      </c>
      <c r="J14" s="556" t="s">
        <v>1020</v>
      </c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7"/>
    </row>
    <row r="15" spans="1:27" s="543" customFormat="1" ht="16.25" customHeight="1">
      <c r="A15" s="620">
        <v>9</v>
      </c>
      <c r="B15" s="628"/>
      <c r="C15" s="622"/>
      <c r="D15" s="623"/>
      <c r="E15" s="624"/>
      <c r="F15" s="582"/>
      <c r="G15" s="582"/>
      <c r="H15" s="582"/>
      <c r="I15" s="564"/>
      <c r="J15" s="629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7"/>
    </row>
    <row r="16" spans="1:27" s="543" customFormat="1" ht="16.25" customHeight="1">
      <c r="A16" s="630">
        <v>10</v>
      </c>
      <c r="B16" s="631"/>
      <c r="C16" s="602"/>
      <c r="D16" s="603"/>
      <c r="E16" s="604"/>
      <c r="F16" s="606"/>
      <c r="G16" s="606"/>
      <c r="H16" s="602"/>
      <c r="I16" s="632"/>
      <c r="J16" s="633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10"/>
    </row>
    <row r="17" spans="1:24" s="543" customFormat="1" ht="16.25" customHeight="1">
      <c r="A17" s="547">
        <v>11</v>
      </c>
      <c r="B17" s="634"/>
      <c r="C17" s="635"/>
      <c r="D17" s="636"/>
      <c r="E17" s="637"/>
      <c r="F17" s="638"/>
      <c r="G17" s="638"/>
      <c r="H17" s="638"/>
      <c r="I17" s="639"/>
      <c r="J17" s="640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2"/>
    </row>
    <row r="18" spans="1:24" s="543" customFormat="1" ht="16.25" customHeight="1">
      <c r="A18" s="620">
        <v>12</v>
      </c>
      <c r="B18" s="643"/>
      <c r="C18" s="644"/>
      <c r="D18" s="645"/>
      <c r="E18" s="646"/>
      <c r="F18" s="647"/>
      <c r="G18" s="647"/>
      <c r="H18" s="647"/>
      <c r="I18" s="648"/>
      <c r="J18" s="649"/>
      <c r="K18" s="650"/>
      <c r="L18" s="650"/>
      <c r="M18" s="650"/>
      <c r="N18" s="650"/>
      <c r="O18" s="650"/>
      <c r="P18" s="650"/>
      <c r="Q18" s="650"/>
      <c r="R18" s="650"/>
      <c r="S18" s="650"/>
      <c r="T18" s="650"/>
      <c r="U18" s="650"/>
      <c r="V18" s="650"/>
      <c r="W18" s="650"/>
      <c r="X18" s="651"/>
    </row>
    <row r="19" spans="1:24" s="543" customFormat="1" ht="16.25" customHeight="1">
      <c r="A19" s="625">
        <v>13</v>
      </c>
      <c r="B19" s="652"/>
      <c r="C19" s="653"/>
      <c r="D19" s="654"/>
      <c r="E19" s="655"/>
      <c r="F19" s="656"/>
      <c r="G19" s="656"/>
      <c r="H19" s="656"/>
      <c r="I19" s="620"/>
      <c r="J19" s="657"/>
      <c r="K19" s="658"/>
      <c r="L19" s="658"/>
      <c r="M19" s="658"/>
      <c r="N19" s="658"/>
      <c r="O19" s="658"/>
      <c r="P19" s="658"/>
      <c r="Q19" s="658"/>
      <c r="R19" s="658"/>
      <c r="S19" s="658"/>
      <c r="T19" s="658"/>
      <c r="U19" s="658"/>
      <c r="V19" s="658"/>
      <c r="W19" s="658"/>
      <c r="X19" s="659"/>
    </row>
    <row r="20" spans="1:24" s="543" customFormat="1" ht="16.25" customHeight="1">
      <c r="A20" s="620">
        <v>14</v>
      </c>
      <c r="B20" s="652"/>
      <c r="C20" s="653"/>
      <c r="D20" s="660"/>
      <c r="E20" s="655"/>
      <c r="F20" s="656"/>
      <c r="G20" s="656"/>
      <c r="H20" s="656"/>
      <c r="I20" s="620"/>
      <c r="J20" s="657"/>
      <c r="K20" s="658"/>
      <c r="L20" s="658"/>
      <c r="M20" s="658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9"/>
    </row>
    <row r="21" spans="1:24" s="543" customFormat="1" ht="16.25" customHeight="1">
      <c r="A21" s="630">
        <v>15</v>
      </c>
      <c r="B21" s="661"/>
      <c r="C21" s="662"/>
      <c r="D21" s="663"/>
      <c r="E21" s="664"/>
      <c r="F21" s="665"/>
      <c r="G21" s="665"/>
      <c r="H21" s="665"/>
      <c r="I21" s="666"/>
      <c r="J21" s="667"/>
      <c r="K21" s="668"/>
      <c r="L21" s="669"/>
      <c r="M21" s="669"/>
      <c r="N21" s="669"/>
      <c r="O21" s="670"/>
      <c r="P21" s="670"/>
      <c r="Q21" s="670"/>
      <c r="R21" s="670"/>
      <c r="S21" s="671"/>
      <c r="T21" s="671"/>
      <c r="U21" s="671"/>
      <c r="V21" s="671"/>
      <c r="W21" s="672"/>
      <c r="X21" s="673"/>
    </row>
    <row r="22" spans="1:24" s="543" customFormat="1" ht="16.25" customHeight="1">
      <c r="A22" s="547">
        <v>16</v>
      </c>
      <c r="B22" s="674"/>
      <c r="C22" s="675"/>
      <c r="D22" s="676"/>
      <c r="E22" s="677"/>
      <c r="F22" s="678"/>
      <c r="G22" s="678"/>
      <c r="H22" s="678"/>
      <c r="I22" s="679"/>
      <c r="J22" s="556"/>
      <c r="K22" s="557"/>
      <c r="L22" s="557"/>
      <c r="M22" s="557"/>
      <c r="N22" s="557"/>
      <c r="O22" s="680"/>
      <c r="P22" s="680"/>
      <c r="Q22" s="680"/>
      <c r="R22" s="680"/>
      <c r="S22" s="560"/>
      <c r="T22" s="560"/>
      <c r="U22" s="560"/>
      <c r="V22" s="560"/>
      <c r="W22" s="561"/>
      <c r="X22" s="562"/>
    </row>
    <row r="23" spans="1:24" s="543" customFormat="1" ht="16.25" customHeight="1">
      <c r="A23" s="620">
        <v>17</v>
      </c>
      <c r="B23" s="681"/>
      <c r="C23" s="682"/>
      <c r="D23" s="683"/>
      <c r="E23" s="684"/>
      <c r="F23" s="685"/>
      <c r="G23" s="685"/>
      <c r="H23" s="685"/>
      <c r="I23" s="686"/>
      <c r="J23" s="687"/>
      <c r="K23" s="571"/>
      <c r="L23" s="571"/>
      <c r="M23" s="571"/>
      <c r="N23" s="571"/>
      <c r="O23" s="688"/>
      <c r="P23" s="688"/>
      <c r="Q23" s="688"/>
      <c r="R23" s="688"/>
      <c r="S23" s="574"/>
      <c r="T23" s="574"/>
      <c r="U23" s="574"/>
      <c r="V23" s="575"/>
      <c r="W23" s="576"/>
      <c r="X23" s="577"/>
    </row>
    <row r="24" spans="1:24" s="543" customFormat="1" ht="16.25" customHeight="1">
      <c r="A24" s="625">
        <v>18</v>
      </c>
      <c r="B24" s="681"/>
      <c r="C24" s="682"/>
      <c r="D24" s="683"/>
      <c r="E24" s="684"/>
      <c r="F24" s="685"/>
      <c r="G24" s="685"/>
      <c r="H24" s="685"/>
      <c r="I24" s="686"/>
      <c r="J24" s="687"/>
      <c r="K24" s="583"/>
      <c r="L24" s="584"/>
      <c r="M24" s="584"/>
      <c r="N24" s="584"/>
      <c r="O24" s="689"/>
      <c r="P24" s="689"/>
      <c r="Q24" s="689"/>
      <c r="R24" s="689"/>
      <c r="S24" s="575"/>
      <c r="T24" s="575"/>
      <c r="U24" s="575"/>
      <c r="V24" s="575"/>
      <c r="W24" s="576"/>
      <c r="X24" s="577"/>
    </row>
    <row r="25" spans="1:24" s="543" customFormat="1" ht="16.25" customHeight="1">
      <c r="A25" s="620">
        <v>19</v>
      </c>
      <c r="B25" s="681"/>
      <c r="C25" s="682"/>
      <c r="D25" s="683"/>
      <c r="E25" s="684"/>
      <c r="F25" s="685"/>
      <c r="G25" s="685"/>
      <c r="H25" s="685"/>
      <c r="I25" s="686"/>
      <c r="J25" s="687"/>
      <c r="K25" s="583"/>
      <c r="L25" s="584"/>
      <c r="M25" s="584"/>
      <c r="N25" s="584"/>
      <c r="O25" s="689"/>
      <c r="P25" s="689"/>
      <c r="Q25" s="689"/>
      <c r="R25" s="689"/>
      <c r="S25" s="575"/>
      <c r="T25" s="575"/>
      <c r="U25" s="575"/>
      <c r="V25" s="575"/>
      <c r="W25" s="576"/>
      <c r="X25" s="577"/>
    </row>
    <row r="26" spans="1:24" s="543" customFormat="1" ht="16.25" customHeight="1">
      <c r="A26" s="630">
        <v>20</v>
      </c>
      <c r="B26" s="661"/>
      <c r="C26" s="662"/>
      <c r="D26" s="663"/>
      <c r="E26" s="664"/>
      <c r="F26" s="665"/>
      <c r="G26" s="665"/>
      <c r="H26" s="665"/>
      <c r="I26" s="666"/>
      <c r="J26" s="667"/>
      <c r="K26" s="668"/>
      <c r="L26" s="669"/>
      <c r="M26" s="669"/>
      <c r="N26" s="669"/>
      <c r="O26" s="670"/>
      <c r="P26" s="670"/>
      <c r="Q26" s="670"/>
      <c r="R26" s="670"/>
      <c r="S26" s="671"/>
      <c r="T26" s="671"/>
      <c r="U26" s="671"/>
      <c r="V26" s="671"/>
      <c r="W26" s="672"/>
      <c r="X26" s="673"/>
    </row>
    <row r="27" spans="1:24" s="543" customFormat="1" ht="16.25" customHeight="1">
      <c r="A27" s="547">
        <v>21</v>
      </c>
      <c r="B27" s="674"/>
      <c r="C27" s="690"/>
      <c r="D27" s="691"/>
      <c r="E27" s="692"/>
      <c r="F27" s="616"/>
      <c r="G27" s="616"/>
      <c r="H27" s="616"/>
      <c r="I27" s="679"/>
      <c r="J27" s="556"/>
      <c r="K27" s="557"/>
      <c r="L27" s="557"/>
      <c r="M27" s="557"/>
      <c r="N27" s="557"/>
      <c r="O27" s="680"/>
      <c r="P27" s="680"/>
      <c r="Q27" s="680"/>
      <c r="R27" s="680"/>
      <c r="S27" s="560"/>
      <c r="T27" s="560"/>
      <c r="U27" s="560"/>
      <c r="V27" s="560"/>
      <c r="W27" s="561"/>
      <c r="X27" s="562"/>
    </row>
    <row r="28" spans="1:24" s="543" customFormat="1" ht="16.25" customHeight="1">
      <c r="A28" s="620">
        <v>22</v>
      </c>
      <c r="B28" s="681"/>
      <c r="C28" s="682"/>
      <c r="D28" s="683"/>
      <c r="E28" s="684"/>
      <c r="F28" s="685"/>
      <c r="G28" s="685"/>
      <c r="H28" s="685"/>
      <c r="I28" s="686"/>
      <c r="J28" s="687"/>
      <c r="K28" s="571"/>
      <c r="L28" s="571"/>
      <c r="M28" s="571"/>
      <c r="N28" s="571"/>
      <c r="O28" s="688"/>
      <c r="P28" s="688"/>
      <c r="Q28" s="688"/>
      <c r="R28" s="688"/>
      <c r="S28" s="574"/>
      <c r="T28" s="574"/>
      <c r="U28" s="574"/>
      <c r="V28" s="575"/>
      <c r="W28" s="576"/>
      <c r="X28" s="577"/>
    </row>
    <row r="29" spans="1:24" s="543" customFormat="1" ht="16.25" customHeight="1">
      <c r="A29" s="625">
        <v>23</v>
      </c>
      <c r="B29" s="681"/>
      <c r="C29" s="682"/>
      <c r="D29" s="683"/>
      <c r="E29" s="684"/>
      <c r="F29" s="685"/>
      <c r="G29" s="685"/>
      <c r="H29" s="685"/>
      <c r="I29" s="686"/>
      <c r="J29" s="687"/>
      <c r="K29" s="583"/>
      <c r="L29" s="584"/>
      <c r="M29" s="584"/>
      <c r="N29" s="584"/>
      <c r="O29" s="689"/>
      <c r="P29" s="689"/>
      <c r="Q29" s="689"/>
      <c r="R29" s="689"/>
      <c r="S29" s="575"/>
      <c r="T29" s="575"/>
      <c r="U29" s="575"/>
      <c r="V29" s="575"/>
      <c r="W29" s="576"/>
      <c r="X29" s="577"/>
    </row>
    <row r="30" spans="1:24" s="543" customFormat="1" ht="16.25" customHeight="1">
      <c r="A30" s="620">
        <v>24</v>
      </c>
      <c r="B30" s="681"/>
      <c r="C30" s="682"/>
      <c r="D30" s="683"/>
      <c r="E30" s="684"/>
      <c r="F30" s="685"/>
      <c r="G30" s="685"/>
      <c r="H30" s="685"/>
      <c r="I30" s="686"/>
      <c r="J30" s="687"/>
      <c r="K30" s="583"/>
      <c r="L30" s="584"/>
      <c r="M30" s="584"/>
      <c r="N30" s="584"/>
      <c r="O30" s="689"/>
      <c r="P30" s="689"/>
      <c r="Q30" s="689"/>
      <c r="R30" s="689"/>
      <c r="S30" s="575"/>
      <c r="T30" s="575"/>
      <c r="U30" s="575"/>
      <c r="V30" s="575"/>
      <c r="W30" s="576"/>
      <c r="X30" s="577"/>
    </row>
    <row r="31" spans="1:24" s="543" customFormat="1" ht="16.25" customHeight="1">
      <c r="A31" s="630">
        <v>25</v>
      </c>
      <c r="B31" s="661"/>
      <c r="C31" s="662"/>
      <c r="D31" s="663"/>
      <c r="E31" s="664"/>
      <c r="F31" s="665"/>
      <c r="G31" s="665"/>
      <c r="H31" s="665"/>
      <c r="I31" s="666"/>
      <c r="J31" s="667"/>
      <c r="K31" s="668"/>
      <c r="L31" s="669"/>
      <c r="M31" s="669"/>
      <c r="N31" s="669"/>
      <c r="O31" s="670"/>
      <c r="P31" s="670"/>
      <c r="Q31" s="670"/>
      <c r="R31" s="670"/>
      <c r="S31" s="671"/>
      <c r="T31" s="671"/>
      <c r="U31" s="671"/>
      <c r="V31" s="671"/>
      <c r="W31" s="672"/>
      <c r="X31" s="673"/>
    </row>
    <row r="32" spans="1:24" s="543" customFormat="1" ht="16.25" customHeight="1">
      <c r="A32" s="547">
        <v>26</v>
      </c>
      <c r="B32" s="674"/>
      <c r="C32" s="675"/>
      <c r="D32" s="676"/>
      <c r="E32" s="677"/>
      <c r="F32" s="678"/>
      <c r="G32" s="678"/>
      <c r="H32" s="678"/>
      <c r="I32" s="679"/>
      <c r="J32" s="556"/>
      <c r="K32" s="557"/>
      <c r="L32" s="557"/>
      <c r="M32" s="557"/>
      <c r="N32" s="557"/>
      <c r="O32" s="680"/>
      <c r="P32" s="680"/>
      <c r="Q32" s="680"/>
      <c r="R32" s="680"/>
      <c r="S32" s="560"/>
      <c r="T32" s="560"/>
      <c r="U32" s="560"/>
      <c r="V32" s="560"/>
      <c r="W32" s="561"/>
      <c r="X32" s="562"/>
    </row>
    <row r="33" spans="1:24" s="543" customFormat="1" ht="16.25" customHeight="1">
      <c r="A33" s="620">
        <v>27</v>
      </c>
      <c r="B33" s="681"/>
      <c r="C33" s="682"/>
      <c r="D33" s="683"/>
      <c r="E33" s="684"/>
      <c r="F33" s="685"/>
      <c r="G33" s="685"/>
      <c r="H33" s="685"/>
      <c r="I33" s="686"/>
      <c r="J33" s="687"/>
      <c r="K33" s="571"/>
      <c r="L33" s="571"/>
      <c r="M33" s="571"/>
      <c r="N33" s="571"/>
      <c r="O33" s="688"/>
      <c r="P33" s="688"/>
      <c r="Q33" s="688"/>
      <c r="R33" s="688"/>
      <c r="S33" s="574"/>
      <c r="T33" s="574"/>
      <c r="U33" s="574"/>
      <c r="V33" s="575"/>
      <c r="W33" s="576"/>
      <c r="X33" s="577"/>
    </row>
    <row r="34" spans="1:24" s="543" customFormat="1" ht="16.25" customHeight="1">
      <c r="A34" s="625">
        <v>28</v>
      </c>
      <c r="B34" s="681"/>
      <c r="C34" s="682"/>
      <c r="D34" s="683"/>
      <c r="E34" s="684"/>
      <c r="F34" s="685"/>
      <c r="G34" s="685"/>
      <c r="H34" s="685"/>
      <c r="I34" s="686"/>
      <c r="J34" s="687"/>
      <c r="K34" s="583"/>
      <c r="L34" s="584"/>
      <c r="M34" s="584"/>
      <c r="N34" s="584"/>
      <c r="O34" s="689"/>
      <c r="P34" s="689"/>
      <c r="Q34" s="689"/>
      <c r="R34" s="689"/>
      <c r="S34" s="575"/>
      <c r="T34" s="575"/>
      <c r="U34" s="575"/>
      <c r="V34" s="575"/>
      <c r="W34" s="576"/>
      <c r="X34" s="577"/>
    </row>
    <row r="35" spans="1:24" s="543" customFormat="1" ht="16.25" customHeight="1">
      <c r="A35" s="620">
        <v>29</v>
      </c>
      <c r="B35" s="681"/>
      <c r="C35" s="682"/>
      <c r="D35" s="683"/>
      <c r="E35" s="684"/>
      <c r="F35" s="685"/>
      <c r="G35" s="685"/>
      <c r="H35" s="685"/>
      <c r="I35" s="686"/>
      <c r="J35" s="687"/>
      <c r="K35" s="583"/>
      <c r="L35" s="584"/>
      <c r="M35" s="584"/>
      <c r="N35" s="584"/>
      <c r="O35" s="689"/>
      <c r="P35" s="689"/>
      <c r="Q35" s="689"/>
      <c r="R35" s="689"/>
      <c r="S35" s="575"/>
      <c r="T35" s="575"/>
      <c r="U35" s="575"/>
      <c r="V35" s="575"/>
      <c r="W35" s="576"/>
      <c r="X35" s="577"/>
    </row>
    <row r="36" spans="1:24" s="543" customFormat="1" ht="16.25" customHeight="1">
      <c r="A36" s="630">
        <v>30</v>
      </c>
      <c r="B36" s="661"/>
      <c r="C36" s="662"/>
      <c r="D36" s="663"/>
      <c r="E36" s="664"/>
      <c r="F36" s="665"/>
      <c r="G36" s="665"/>
      <c r="H36" s="665"/>
      <c r="I36" s="666"/>
      <c r="J36" s="667"/>
      <c r="K36" s="668"/>
      <c r="L36" s="669"/>
      <c r="M36" s="669"/>
      <c r="N36" s="669"/>
      <c r="O36" s="670"/>
      <c r="P36" s="670"/>
      <c r="Q36" s="670"/>
      <c r="R36" s="670"/>
      <c r="S36" s="671"/>
      <c r="T36" s="671"/>
      <c r="U36" s="671"/>
      <c r="V36" s="671"/>
      <c r="W36" s="672"/>
      <c r="X36" s="673"/>
    </row>
    <row r="37" spans="1:24" s="543" customFormat="1" ht="16.25" customHeight="1">
      <c r="A37" s="547"/>
      <c r="B37" s="674"/>
      <c r="C37" s="690"/>
      <c r="D37" s="691"/>
      <c r="E37" s="692"/>
      <c r="F37" s="616"/>
      <c r="G37" s="616"/>
      <c r="H37" s="616"/>
      <c r="I37" s="693"/>
      <c r="J37" s="556"/>
      <c r="K37" s="557"/>
      <c r="L37" s="557"/>
      <c r="M37" s="557"/>
      <c r="N37" s="557"/>
      <c r="O37" s="680"/>
      <c r="P37" s="680"/>
      <c r="Q37" s="680"/>
      <c r="R37" s="680"/>
      <c r="S37" s="560"/>
      <c r="T37" s="560"/>
      <c r="U37" s="560"/>
      <c r="V37" s="560"/>
      <c r="W37" s="561"/>
      <c r="X37" s="562"/>
    </row>
    <row r="38" spans="1:24" s="543" customFormat="1" ht="16.25" customHeight="1">
      <c r="A38" s="620"/>
      <c r="B38" s="681"/>
      <c r="C38" s="682"/>
      <c r="D38" s="683"/>
      <c r="E38" s="684"/>
      <c r="F38" s="685"/>
      <c r="G38" s="685"/>
      <c r="H38" s="685"/>
      <c r="I38" s="686"/>
      <c r="J38" s="687"/>
      <c r="K38" s="571"/>
      <c r="L38" s="571"/>
      <c r="M38" s="571"/>
      <c r="N38" s="571"/>
      <c r="O38" s="688"/>
      <c r="P38" s="688"/>
      <c r="Q38" s="688"/>
      <c r="R38" s="688"/>
      <c r="S38" s="574"/>
      <c r="T38" s="574"/>
      <c r="U38" s="574"/>
      <c r="V38" s="575"/>
      <c r="W38" s="576"/>
      <c r="X38" s="577"/>
    </row>
    <row r="39" spans="1:24" s="543" customFormat="1" ht="16.25" customHeight="1">
      <c r="A39" s="625"/>
      <c r="B39" s="681"/>
      <c r="C39" s="682"/>
      <c r="D39" s="683"/>
      <c r="E39" s="684"/>
      <c r="F39" s="685"/>
      <c r="G39" s="685"/>
      <c r="H39" s="685"/>
      <c r="I39" s="686"/>
      <c r="J39" s="687"/>
      <c r="K39" s="583"/>
      <c r="L39" s="584"/>
      <c r="M39" s="584"/>
      <c r="N39" s="584"/>
      <c r="O39" s="689"/>
      <c r="P39" s="689"/>
      <c r="Q39" s="689"/>
      <c r="R39" s="689"/>
      <c r="S39" s="575"/>
      <c r="T39" s="575"/>
      <c r="U39" s="575"/>
      <c r="V39" s="575"/>
      <c r="W39" s="576"/>
      <c r="X39" s="577"/>
    </row>
    <row r="40" spans="1:24" s="543" customFormat="1" ht="16.25" customHeight="1">
      <c r="A40" s="620"/>
      <c r="B40" s="681"/>
      <c r="C40" s="682"/>
      <c r="D40" s="683"/>
      <c r="E40" s="684"/>
      <c r="F40" s="685"/>
      <c r="G40" s="685"/>
      <c r="H40" s="685"/>
      <c r="I40" s="686"/>
      <c r="J40" s="687"/>
      <c r="K40" s="583"/>
      <c r="L40" s="584"/>
      <c r="M40" s="584"/>
      <c r="N40" s="584"/>
      <c r="O40" s="689"/>
      <c r="P40" s="689"/>
      <c r="Q40" s="689"/>
      <c r="R40" s="689"/>
      <c r="S40" s="575"/>
      <c r="T40" s="575"/>
      <c r="U40" s="575"/>
      <c r="V40" s="575"/>
      <c r="W40" s="576"/>
      <c r="X40" s="577"/>
    </row>
    <row r="41" spans="1:24" s="543" customFormat="1" ht="16.25" customHeight="1">
      <c r="A41" s="630"/>
      <c r="B41" s="661"/>
      <c r="C41" s="694"/>
      <c r="D41" s="695"/>
      <c r="E41" s="696"/>
      <c r="F41" s="697"/>
      <c r="G41" s="697"/>
      <c r="H41" s="697"/>
      <c r="I41" s="698"/>
      <c r="J41" s="667"/>
      <c r="K41" s="668"/>
      <c r="L41" s="669"/>
      <c r="M41" s="669"/>
      <c r="N41" s="669"/>
      <c r="O41" s="670"/>
      <c r="P41" s="670"/>
      <c r="Q41" s="670"/>
      <c r="R41" s="670"/>
      <c r="S41" s="671"/>
      <c r="T41" s="671"/>
      <c r="U41" s="671"/>
      <c r="V41" s="671"/>
      <c r="W41" s="672"/>
      <c r="X41" s="673"/>
    </row>
    <row r="42" spans="1:24" s="543" customFormat="1" ht="16.25" customHeight="1">
      <c r="A42" s="547"/>
      <c r="B42" s="674"/>
      <c r="C42" s="675"/>
      <c r="D42" s="676"/>
      <c r="E42" s="677"/>
      <c r="F42" s="678"/>
      <c r="G42" s="678"/>
      <c r="H42" s="678"/>
      <c r="I42" s="699"/>
      <c r="J42" s="556"/>
      <c r="K42" s="557"/>
      <c r="L42" s="557"/>
      <c r="M42" s="557"/>
      <c r="N42" s="557"/>
      <c r="O42" s="680"/>
      <c r="P42" s="680"/>
      <c r="Q42" s="680"/>
      <c r="R42" s="680"/>
      <c r="S42" s="560"/>
      <c r="T42" s="560"/>
      <c r="U42" s="560"/>
      <c r="V42" s="560"/>
      <c r="W42" s="561"/>
      <c r="X42" s="562"/>
    </row>
    <row r="43" spans="1:24" s="543" customFormat="1" ht="16.25" customHeight="1">
      <c r="A43" s="620"/>
      <c r="B43" s="681"/>
      <c r="C43" s="682"/>
      <c r="D43" s="683"/>
      <c r="E43" s="684"/>
      <c r="F43" s="685"/>
      <c r="G43" s="685"/>
      <c r="H43" s="685"/>
      <c r="I43" s="686"/>
      <c r="J43" s="687"/>
      <c r="K43" s="571"/>
      <c r="L43" s="571"/>
      <c r="M43" s="571"/>
      <c r="N43" s="571"/>
      <c r="O43" s="688"/>
      <c r="P43" s="688"/>
      <c r="Q43" s="688"/>
      <c r="R43" s="688"/>
      <c r="S43" s="574"/>
      <c r="T43" s="574"/>
      <c r="U43" s="574"/>
      <c r="V43" s="575"/>
      <c r="W43" s="576"/>
      <c r="X43" s="577"/>
    </row>
    <row r="44" spans="1:24" s="543" customFormat="1" ht="16.25" customHeight="1">
      <c r="A44" s="625"/>
      <c r="B44" s="681"/>
      <c r="C44" s="682"/>
      <c r="D44" s="683"/>
      <c r="E44" s="684"/>
      <c r="F44" s="685"/>
      <c r="G44" s="685"/>
      <c r="H44" s="685"/>
      <c r="I44" s="686"/>
      <c r="J44" s="687"/>
      <c r="K44" s="583"/>
      <c r="L44" s="584"/>
      <c r="M44" s="584"/>
      <c r="N44" s="584"/>
      <c r="O44" s="689"/>
      <c r="P44" s="689"/>
      <c r="Q44" s="689"/>
      <c r="R44" s="689"/>
      <c r="S44" s="575"/>
      <c r="T44" s="575"/>
      <c r="U44" s="575"/>
      <c r="V44" s="575"/>
      <c r="W44" s="576"/>
      <c r="X44" s="577"/>
    </row>
    <row r="45" spans="1:24" s="543" customFormat="1" ht="16.25" customHeight="1">
      <c r="A45" s="625"/>
      <c r="B45" s="681"/>
      <c r="C45" s="682"/>
      <c r="D45" s="683"/>
      <c r="E45" s="684"/>
      <c r="F45" s="685"/>
      <c r="G45" s="685"/>
      <c r="H45" s="685"/>
      <c r="I45" s="700"/>
      <c r="J45" s="687"/>
      <c r="K45" s="583"/>
      <c r="L45" s="584"/>
      <c r="M45" s="584"/>
      <c r="N45" s="584"/>
      <c r="O45" s="689"/>
      <c r="P45" s="689"/>
      <c r="Q45" s="689"/>
      <c r="R45" s="689"/>
      <c r="S45" s="575"/>
      <c r="T45" s="575"/>
      <c r="U45" s="575"/>
      <c r="V45" s="575"/>
      <c r="W45" s="576"/>
      <c r="X45" s="577"/>
    </row>
    <row r="46" spans="1:24" s="543" customFormat="1" ht="16.25" customHeight="1">
      <c r="A46" s="701"/>
      <c r="B46" s="661"/>
      <c r="C46" s="662"/>
      <c r="D46" s="663"/>
      <c r="E46" s="664"/>
      <c r="F46" s="665"/>
      <c r="G46" s="665"/>
      <c r="H46" s="665"/>
      <c r="I46" s="666"/>
      <c r="J46" s="667"/>
      <c r="K46" s="668"/>
      <c r="L46" s="669"/>
      <c r="M46" s="669"/>
      <c r="N46" s="669"/>
      <c r="O46" s="670"/>
      <c r="P46" s="670"/>
      <c r="Q46" s="670"/>
      <c r="R46" s="670"/>
      <c r="S46" s="671"/>
      <c r="T46" s="671"/>
      <c r="U46" s="671"/>
      <c r="V46" s="671"/>
      <c r="W46" s="672"/>
      <c r="X46" s="673"/>
    </row>
    <row r="47" spans="1:24" s="543" customFormat="1" ht="16.25" hidden="1" customHeight="1">
      <c r="A47" s="702"/>
      <c r="B47" s="674"/>
      <c r="C47" s="690"/>
      <c r="D47" s="691"/>
      <c r="E47" s="692"/>
      <c r="F47" s="616"/>
      <c r="G47" s="616"/>
      <c r="H47" s="616"/>
      <c r="I47" s="693"/>
      <c r="J47" s="703"/>
      <c r="K47" s="704"/>
      <c r="L47" s="680"/>
      <c r="M47" s="680"/>
      <c r="N47" s="680"/>
      <c r="O47" s="680"/>
      <c r="P47" s="680"/>
      <c r="Q47" s="680"/>
      <c r="R47" s="680"/>
      <c r="S47" s="560"/>
      <c r="T47" s="560"/>
      <c r="U47" s="560"/>
      <c r="V47" s="560"/>
      <c r="W47" s="561"/>
      <c r="X47" s="562"/>
    </row>
    <row r="48" spans="1:24" s="543" customFormat="1" ht="16.25" hidden="1" customHeight="1">
      <c r="A48" s="625"/>
      <c r="B48" s="681"/>
      <c r="C48" s="682"/>
      <c r="D48" s="683"/>
      <c r="E48" s="684"/>
      <c r="F48" s="685"/>
      <c r="G48" s="685"/>
      <c r="H48" s="685"/>
      <c r="I48" s="686"/>
      <c r="J48" s="705"/>
      <c r="K48" s="706"/>
      <c r="L48" s="689"/>
      <c r="M48" s="689"/>
      <c r="N48" s="689"/>
      <c r="O48" s="689"/>
      <c r="P48" s="689"/>
      <c r="Q48" s="689"/>
      <c r="R48" s="689"/>
      <c r="S48" s="575"/>
      <c r="T48" s="575"/>
      <c r="U48" s="575"/>
      <c r="V48" s="575"/>
      <c r="W48" s="576"/>
      <c r="X48" s="577"/>
    </row>
    <row r="49" spans="1:25" s="543" customFormat="1" ht="16.25" hidden="1" customHeight="1">
      <c r="A49" s="625"/>
      <c r="B49" s="707"/>
      <c r="C49" s="708"/>
      <c r="D49" s="709"/>
      <c r="E49" s="710"/>
      <c r="F49" s="711"/>
      <c r="G49" s="711"/>
      <c r="H49" s="711"/>
      <c r="I49" s="625"/>
      <c r="J49" s="712"/>
      <c r="K49" s="689"/>
      <c r="L49" s="689"/>
      <c r="M49" s="689"/>
      <c r="N49" s="689"/>
      <c r="O49" s="689"/>
      <c r="P49" s="689"/>
      <c r="Q49" s="689"/>
      <c r="R49" s="689"/>
      <c r="S49" s="575"/>
      <c r="T49" s="575"/>
      <c r="U49" s="575"/>
      <c r="V49" s="575"/>
      <c r="W49" s="576"/>
      <c r="X49" s="577"/>
    </row>
    <row r="50" spans="1:25" s="543" customFormat="1" ht="16.25" hidden="1" customHeight="1">
      <c r="A50" s="625"/>
      <c r="B50" s="707"/>
      <c r="C50" s="708"/>
      <c r="D50" s="709"/>
      <c r="E50" s="710"/>
      <c r="F50" s="711"/>
      <c r="G50" s="710"/>
      <c r="H50" s="710"/>
      <c r="I50" s="625"/>
      <c r="J50" s="712"/>
      <c r="K50" s="689"/>
      <c r="L50" s="689"/>
      <c r="M50" s="689"/>
      <c r="N50" s="689"/>
      <c r="O50" s="689"/>
      <c r="P50" s="689"/>
      <c r="Q50" s="689"/>
      <c r="R50" s="689"/>
      <c r="S50" s="575"/>
      <c r="T50" s="575"/>
      <c r="U50" s="575"/>
      <c r="V50" s="575"/>
      <c r="W50" s="576"/>
      <c r="X50" s="577"/>
    </row>
    <row r="51" spans="1:25" s="543" customFormat="1" ht="16.25" hidden="1" customHeight="1">
      <c r="A51" s="701"/>
      <c r="B51" s="713"/>
      <c r="C51" s="714"/>
      <c r="D51" s="715"/>
      <c r="E51" s="716"/>
      <c r="F51" s="717"/>
      <c r="G51" s="716"/>
      <c r="H51" s="716"/>
      <c r="I51" s="701"/>
      <c r="J51" s="718"/>
      <c r="K51" s="670"/>
      <c r="L51" s="670"/>
      <c r="M51" s="670"/>
      <c r="N51" s="670"/>
      <c r="O51" s="670"/>
      <c r="P51" s="670"/>
      <c r="Q51" s="670"/>
      <c r="R51" s="670"/>
      <c r="S51" s="671"/>
      <c r="T51" s="671"/>
      <c r="U51" s="671"/>
      <c r="V51" s="671"/>
      <c r="W51" s="672"/>
      <c r="X51" s="673"/>
    </row>
    <row r="52" spans="1:25" s="543" customFormat="1" ht="16.25" hidden="1" customHeight="1">
      <c r="A52" s="702"/>
      <c r="B52" s="719"/>
      <c r="C52" s="720"/>
      <c r="D52" s="721"/>
      <c r="E52" s="722"/>
      <c r="F52" s="723"/>
      <c r="G52" s="722"/>
      <c r="H52" s="722"/>
      <c r="I52" s="724"/>
      <c r="J52" s="725"/>
      <c r="K52" s="680"/>
      <c r="L52" s="680"/>
      <c r="M52" s="680"/>
      <c r="N52" s="680"/>
      <c r="O52" s="680"/>
      <c r="P52" s="680"/>
      <c r="Q52" s="680"/>
      <c r="R52" s="680"/>
      <c r="S52" s="560"/>
      <c r="T52" s="560"/>
      <c r="U52" s="560"/>
      <c r="V52" s="560"/>
      <c r="W52" s="561"/>
      <c r="X52" s="562"/>
    </row>
    <row r="53" spans="1:25" s="543" customFormat="1" ht="16.25" hidden="1" customHeight="1">
      <c r="A53" s="625"/>
      <c r="B53" s="707"/>
      <c r="C53" s="708"/>
      <c r="D53" s="709"/>
      <c r="E53" s="710"/>
      <c r="F53" s="711"/>
      <c r="G53" s="710"/>
      <c r="H53" s="710"/>
      <c r="I53" s="625"/>
      <c r="J53" s="712"/>
      <c r="K53" s="689"/>
      <c r="L53" s="689"/>
      <c r="M53" s="689"/>
      <c r="N53" s="689"/>
      <c r="O53" s="689"/>
      <c r="P53" s="689"/>
      <c r="Q53" s="689"/>
      <c r="R53" s="689"/>
      <c r="S53" s="575"/>
      <c r="T53" s="575"/>
      <c r="U53" s="575"/>
      <c r="V53" s="575"/>
      <c r="W53" s="576"/>
      <c r="X53" s="577"/>
    </row>
    <row r="54" spans="1:25" s="543" customFormat="1" ht="16.25" hidden="1" customHeight="1">
      <c r="A54" s="625"/>
      <c r="B54" s="707"/>
      <c r="C54" s="708"/>
      <c r="D54" s="709"/>
      <c r="E54" s="710"/>
      <c r="F54" s="711"/>
      <c r="G54" s="710"/>
      <c r="H54" s="710"/>
      <c r="I54" s="625"/>
      <c r="J54" s="712"/>
      <c r="K54" s="689"/>
      <c r="L54" s="689"/>
      <c r="M54" s="689"/>
      <c r="N54" s="689"/>
      <c r="O54" s="689"/>
      <c r="P54" s="726"/>
      <c r="Q54" s="689"/>
      <c r="R54" s="689"/>
      <c r="S54" s="575"/>
      <c r="T54" s="575"/>
      <c r="U54" s="575"/>
      <c r="V54" s="575"/>
      <c r="W54" s="576"/>
      <c r="X54" s="577"/>
    </row>
    <row r="55" spans="1:25" s="543" customFormat="1" ht="16.25" hidden="1" customHeight="1">
      <c r="A55" s="625"/>
      <c r="B55" s="727"/>
      <c r="C55" s="728"/>
      <c r="D55" s="729"/>
      <c r="E55" s="730"/>
      <c r="F55" s="731"/>
      <c r="G55" s="730"/>
      <c r="H55" s="730"/>
      <c r="I55" s="625"/>
      <c r="J55" s="712"/>
      <c r="K55" s="689"/>
      <c r="L55" s="689"/>
      <c r="M55" s="689"/>
      <c r="N55" s="689"/>
      <c r="O55" s="689"/>
      <c r="P55" s="689"/>
      <c r="Q55" s="689"/>
      <c r="R55" s="689"/>
      <c r="S55" s="575"/>
      <c r="T55" s="575"/>
      <c r="U55" s="575"/>
      <c r="V55" s="575"/>
      <c r="W55" s="576"/>
      <c r="X55" s="577"/>
    </row>
    <row r="56" spans="1:25" s="543" customFormat="1" ht="16.25" hidden="1" customHeight="1">
      <c r="A56" s="701"/>
      <c r="B56" s="732"/>
      <c r="C56" s="733"/>
      <c r="D56" s="734"/>
      <c r="E56" s="735"/>
      <c r="F56" s="736"/>
      <c r="G56" s="735"/>
      <c r="H56" s="735"/>
      <c r="I56" s="701"/>
      <c r="J56" s="718"/>
      <c r="K56" s="670"/>
      <c r="L56" s="670"/>
      <c r="M56" s="670"/>
      <c r="N56" s="670"/>
      <c r="O56" s="670"/>
      <c r="P56" s="670"/>
      <c r="Q56" s="670"/>
      <c r="R56" s="670"/>
      <c r="S56" s="671"/>
      <c r="T56" s="671"/>
      <c r="U56" s="671"/>
      <c r="V56" s="671"/>
      <c r="W56" s="672"/>
      <c r="X56" s="673"/>
    </row>
    <row r="57" spans="1:25" s="543" customFormat="1" ht="16.25" customHeight="1">
      <c r="A57" s="737"/>
      <c r="B57" s="738" t="s">
        <v>24</v>
      </c>
      <c r="C57" s="738"/>
      <c r="D57" s="738">
        <f>H57+O57</f>
        <v>8</v>
      </c>
      <c r="E57" s="739" t="s">
        <v>6</v>
      </c>
      <c r="F57" s="738" t="s">
        <v>11</v>
      </c>
      <c r="G57" s="739"/>
      <c r="H57" s="739">
        <f>COUNTIF($C$7:$C$56,"ช")</f>
        <v>6</v>
      </c>
      <c r="I57" s="740" t="s">
        <v>6</v>
      </c>
      <c r="J57" s="740"/>
      <c r="K57" s="795" t="s">
        <v>7</v>
      </c>
      <c r="L57" s="795"/>
      <c r="M57" s="741" t="s">
        <v>50</v>
      </c>
      <c r="O57" s="740">
        <f>COUNTIF($C$7:$C$56,"ญ")</f>
        <v>2</v>
      </c>
      <c r="P57" s="740"/>
      <c r="Q57" s="740" t="s">
        <v>6</v>
      </c>
      <c r="R57" s="738"/>
      <c r="S57" s="737"/>
      <c r="T57" s="741" t="s">
        <v>50</v>
      </c>
      <c r="X57" s="737"/>
    </row>
    <row r="58" spans="1:25" s="543" customFormat="1" ht="17" hidden="1" customHeight="1">
      <c r="A58" s="742"/>
      <c r="B58" s="743"/>
      <c r="C58" s="743"/>
      <c r="D58" s="744"/>
      <c r="E58" s="744"/>
      <c r="F58" s="743"/>
      <c r="G58" s="744"/>
      <c r="H58" s="744"/>
      <c r="I58" s="744"/>
      <c r="J58" s="744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42"/>
    </row>
    <row r="59" spans="1:25" ht="15" hidden="1" customHeight="1">
      <c r="A59" s="742"/>
      <c r="B59" s="743"/>
      <c r="C59" s="745"/>
      <c r="D59" s="743" t="s">
        <v>13</v>
      </c>
      <c r="E59" s="743">
        <f>COUNTIF($I$7:$I$56,"แดง")</f>
        <v>3</v>
      </c>
      <c r="F59" s="743"/>
      <c r="G59" s="743"/>
      <c r="H59" s="743"/>
      <c r="I59" s="533"/>
      <c r="J59" s="533"/>
      <c r="O59" s="742"/>
      <c r="P59" s="742"/>
      <c r="Q59" s="742"/>
      <c r="R59" s="742"/>
      <c r="S59" s="742"/>
      <c r="T59" s="742"/>
      <c r="U59" s="742"/>
      <c r="V59" s="742"/>
      <c r="W59" s="742"/>
      <c r="X59" s="742"/>
      <c r="Y59" s="742"/>
    </row>
    <row r="60" spans="1:25" ht="15" hidden="1" customHeight="1">
      <c r="A60" s="742"/>
      <c r="B60" s="743"/>
      <c r="C60" s="745"/>
      <c r="D60" s="743" t="s">
        <v>14</v>
      </c>
      <c r="E60" s="743">
        <f>COUNTIF($I$7:$I$56,"เหลือง")</f>
        <v>2</v>
      </c>
      <c r="F60" s="743"/>
      <c r="G60" s="743"/>
      <c r="H60" s="743"/>
      <c r="I60" s="533"/>
      <c r="J60" s="533"/>
      <c r="O60" s="742"/>
      <c r="P60" s="742"/>
      <c r="Q60" s="742"/>
      <c r="R60" s="742"/>
      <c r="S60" s="742"/>
      <c r="T60" s="742"/>
      <c r="U60" s="742"/>
      <c r="V60" s="742"/>
      <c r="W60" s="742"/>
      <c r="X60" s="742"/>
      <c r="Y60" s="742"/>
    </row>
    <row r="61" spans="1:25" ht="15" hidden="1" customHeight="1">
      <c r="A61" s="742"/>
      <c r="B61" s="743"/>
      <c r="C61" s="745"/>
      <c r="D61" s="743" t="s">
        <v>15</v>
      </c>
      <c r="E61" s="743">
        <f>COUNTIF($I$7:$I$56,"น้ำเงิน")</f>
        <v>0</v>
      </c>
      <c r="F61" s="743"/>
      <c r="G61" s="743"/>
      <c r="H61" s="743"/>
      <c r="I61" s="533"/>
      <c r="J61" s="533"/>
      <c r="O61" s="742"/>
      <c r="P61" s="742"/>
      <c r="Q61" s="742"/>
      <c r="R61" s="742"/>
      <c r="S61" s="742"/>
      <c r="T61" s="742"/>
      <c r="U61" s="742"/>
      <c r="V61" s="742"/>
      <c r="W61" s="742"/>
      <c r="X61" s="742"/>
      <c r="Y61" s="742"/>
    </row>
    <row r="62" spans="1:25" ht="15" hidden="1" customHeight="1">
      <c r="A62" s="742"/>
      <c r="B62" s="743"/>
      <c r="C62" s="745"/>
      <c r="D62" s="743" t="s">
        <v>16</v>
      </c>
      <c r="E62" s="743">
        <f>COUNTIF($I$7:$I$56,"ม่วง")</f>
        <v>2</v>
      </c>
      <c r="F62" s="743"/>
      <c r="G62" s="743"/>
      <c r="H62" s="743"/>
      <c r="I62" s="533"/>
      <c r="J62" s="533"/>
      <c r="O62" s="742"/>
      <c r="P62" s="742"/>
      <c r="Q62" s="742"/>
      <c r="R62" s="742"/>
      <c r="S62" s="742"/>
      <c r="T62" s="742"/>
      <c r="U62" s="742"/>
      <c r="V62" s="742"/>
      <c r="W62" s="742"/>
      <c r="X62" s="742"/>
      <c r="Y62" s="742"/>
    </row>
    <row r="63" spans="1:25" ht="15" hidden="1" customHeight="1">
      <c r="A63" s="742"/>
      <c r="B63" s="743"/>
      <c r="C63" s="745"/>
      <c r="D63" s="743" t="s">
        <v>17</v>
      </c>
      <c r="E63" s="743">
        <f>COUNTIF($I$7:$I$56,"ฟ้า")</f>
        <v>1</v>
      </c>
      <c r="F63" s="743"/>
      <c r="G63" s="743"/>
      <c r="H63" s="743"/>
      <c r="I63" s="533"/>
      <c r="J63" s="533"/>
      <c r="O63" s="742"/>
      <c r="P63" s="742"/>
      <c r="Q63" s="742"/>
      <c r="R63" s="742"/>
      <c r="S63" s="742"/>
      <c r="T63" s="742"/>
      <c r="U63" s="742"/>
      <c r="V63" s="742"/>
      <c r="W63" s="742"/>
      <c r="X63" s="742"/>
      <c r="Y63" s="742"/>
    </row>
    <row r="64" spans="1:25" ht="15" hidden="1" customHeight="1">
      <c r="A64" s="742"/>
      <c r="B64" s="743"/>
      <c r="C64" s="745"/>
      <c r="D64" s="743" t="s">
        <v>5</v>
      </c>
      <c r="E64" s="743">
        <f>SUM(E59:E63)</f>
        <v>8</v>
      </c>
      <c r="F64" s="743"/>
      <c r="G64" s="743"/>
      <c r="H64" s="743"/>
      <c r="I64" s="533"/>
      <c r="J64" s="533"/>
      <c r="O64" s="742"/>
      <c r="P64" s="742"/>
      <c r="Q64" s="742"/>
      <c r="R64" s="742"/>
      <c r="S64" s="742"/>
      <c r="T64" s="742"/>
      <c r="U64" s="742"/>
      <c r="V64" s="742"/>
      <c r="W64" s="742"/>
      <c r="X64" s="742"/>
      <c r="Y64" s="742"/>
    </row>
    <row r="65" spans="2:10" ht="15" customHeight="1">
      <c r="B65" s="746"/>
      <c r="C65" s="743"/>
      <c r="D65" s="747"/>
      <c r="E65" s="747"/>
      <c r="F65" s="743"/>
      <c r="G65" s="747"/>
      <c r="H65" s="747"/>
      <c r="I65" s="533"/>
      <c r="J65" s="533"/>
    </row>
    <row r="66" spans="2:10" ht="15" customHeight="1">
      <c r="B66" s="746"/>
      <c r="C66" s="743"/>
      <c r="D66" s="747"/>
      <c r="E66" s="747"/>
      <c r="F66" s="743"/>
      <c r="G66" s="747"/>
      <c r="H66" s="747"/>
      <c r="I66" s="533"/>
      <c r="J66" s="533"/>
    </row>
    <row r="67" spans="2:10" ht="15" customHeight="1">
      <c r="B67" s="746"/>
      <c r="C67" s="748"/>
      <c r="D67" s="749"/>
      <c r="E67" s="749"/>
      <c r="F67" s="748"/>
      <c r="G67" s="749"/>
      <c r="H67" s="749"/>
      <c r="I67" s="533"/>
      <c r="J67" s="533"/>
    </row>
    <row r="68" spans="2:10" ht="15" customHeight="1">
      <c r="B68" s="746"/>
      <c r="C68" s="743"/>
      <c r="D68" s="747"/>
      <c r="E68" s="747"/>
      <c r="F68" s="743"/>
      <c r="G68" s="747"/>
      <c r="H68" s="747"/>
      <c r="I68" s="533"/>
      <c r="J68" s="533"/>
    </row>
    <row r="69" spans="2:10" ht="15" customHeight="1">
      <c r="B69" s="746"/>
      <c r="C69" s="743"/>
      <c r="D69" s="747"/>
      <c r="E69" s="747"/>
      <c r="F69" s="743"/>
      <c r="G69" s="747"/>
      <c r="H69" s="747"/>
      <c r="I69" s="533"/>
      <c r="J69" s="533"/>
    </row>
  </sheetData>
  <mergeCells count="10">
    <mergeCell ref="A5:A6"/>
    <mergeCell ref="B5:B6"/>
    <mergeCell ref="C5:C6"/>
    <mergeCell ref="D5:D6"/>
    <mergeCell ref="E5:E6"/>
    <mergeCell ref="I5:I6"/>
    <mergeCell ref="K57:L57"/>
    <mergeCell ref="F5:F6"/>
    <mergeCell ref="G5:G6"/>
    <mergeCell ref="H5:H6"/>
  </mergeCells>
  <phoneticPr fontId="35" type="noConversion"/>
  <pageMargins left="0.78740157480314965" right="0.15748031496062992" top="0.47244094488188981" bottom="0.19685039370078741" header="0.23622047244094491" footer="0.31496062992125984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4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baseColWidth="10" defaultColWidth="9.19921875" defaultRowHeight="36"/>
  <cols>
    <col min="1" max="1" width="15.796875" style="759" customWidth="1"/>
    <col min="2" max="2" width="36.59765625" style="759" customWidth="1"/>
    <col min="3" max="5" width="14.19921875" style="759" customWidth="1"/>
    <col min="6" max="6" width="13.59765625" style="759" customWidth="1"/>
    <col min="7" max="7" width="23.3984375" style="759" customWidth="1"/>
    <col min="8" max="8" width="9" style="759" customWidth="1"/>
    <col min="9" max="9" width="6" style="759" customWidth="1"/>
    <col min="10" max="10" width="9.19921875" style="759"/>
    <col min="11" max="11" width="9.3984375" style="759" customWidth="1"/>
    <col min="12" max="12" width="30.19921875" style="759" customWidth="1"/>
    <col min="13" max="13" width="9.3984375" style="759" customWidth="1"/>
    <col min="14" max="16384" width="9.19921875" style="759"/>
  </cols>
  <sheetData>
    <row r="1" spans="1:11" ht="27.5" customHeight="1" thickBot="1">
      <c r="A1" s="824" t="s">
        <v>52</v>
      </c>
      <c r="B1" s="824"/>
      <c r="C1" s="824"/>
      <c r="D1" s="825" t="str">
        <f>'5-1'!E1</f>
        <v xml:space="preserve">      ภาคเรียนที่ 2  ปีการศึกษา 2567</v>
      </c>
      <c r="E1" s="825"/>
      <c r="F1" s="825"/>
      <c r="G1" s="825"/>
      <c r="H1" s="825"/>
      <c r="I1" s="825"/>
    </row>
    <row r="2" spans="1:11" s="760" customFormat="1" ht="21" customHeight="1">
      <c r="A2" s="840" t="s">
        <v>10</v>
      </c>
      <c r="B2" s="826" t="s">
        <v>19</v>
      </c>
      <c r="C2" s="826" t="s">
        <v>20</v>
      </c>
      <c r="D2" s="842"/>
      <c r="E2" s="840" t="s">
        <v>5</v>
      </c>
      <c r="F2" s="832" t="s">
        <v>22</v>
      </c>
      <c r="G2" s="826" t="s">
        <v>18</v>
      </c>
      <c r="H2" s="827"/>
      <c r="I2" s="828"/>
    </row>
    <row r="3" spans="1:11" s="760" customFormat="1" ht="21" customHeight="1" thickBot="1">
      <c r="A3" s="841"/>
      <c r="B3" s="829"/>
      <c r="C3" s="292" t="s">
        <v>11</v>
      </c>
      <c r="D3" s="293" t="s">
        <v>12</v>
      </c>
      <c r="E3" s="841"/>
      <c r="F3" s="833"/>
      <c r="G3" s="829"/>
      <c r="H3" s="830"/>
      <c r="I3" s="831"/>
    </row>
    <row r="4" spans="1:11" s="762" customFormat="1" ht="17.5" customHeight="1">
      <c r="A4" s="852" t="s">
        <v>28</v>
      </c>
      <c r="B4" s="761" t="s">
        <v>80</v>
      </c>
      <c r="C4" s="853">
        <f>'5-1'!I49</f>
        <v>10</v>
      </c>
      <c r="D4" s="847">
        <f>'5-1'!O49</f>
        <v>24</v>
      </c>
      <c r="E4" s="839">
        <f t="shared" ref="E4:E26" si="0">SUM(C4:D4)</f>
        <v>34</v>
      </c>
      <c r="F4" s="869">
        <v>734</v>
      </c>
      <c r="G4" s="873" t="s">
        <v>13</v>
      </c>
      <c r="H4" s="878">
        <f>'5-1'!E51+'5-2'!E48+'5-3'!E40+'5-4'!E46+'5-5'!E50+'5-6'!E50+'5-7'!E50+'5-8'!E52+'5-9'!E52+'5-10'!E50+'5-11'!E50+'5-12'!E46+'5-13'!E46</f>
        <v>95</v>
      </c>
      <c r="I4" s="880" t="s">
        <v>6</v>
      </c>
    </row>
    <row r="5" spans="1:11" s="762" customFormat="1" ht="17.5" customHeight="1">
      <c r="A5" s="846"/>
      <c r="B5" s="763" t="s">
        <v>89</v>
      </c>
      <c r="C5" s="843"/>
      <c r="D5" s="836"/>
      <c r="E5" s="835"/>
      <c r="F5" s="866"/>
      <c r="G5" s="872"/>
      <c r="H5" s="879"/>
      <c r="I5" s="875"/>
    </row>
    <row r="6" spans="1:11" s="762" customFormat="1" ht="17.5" customHeight="1">
      <c r="A6" s="845" t="s">
        <v>29</v>
      </c>
      <c r="B6" s="764" t="s">
        <v>43</v>
      </c>
      <c r="C6" s="843">
        <f>'5-2'!I46</f>
        <v>18</v>
      </c>
      <c r="D6" s="836">
        <f>'5-2'!O46</f>
        <v>20</v>
      </c>
      <c r="E6" s="834">
        <f t="shared" si="0"/>
        <v>38</v>
      </c>
      <c r="F6" s="865">
        <v>733</v>
      </c>
      <c r="G6" s="871" t="s">
        <v>14</v>
      </c>
      <c r="H6" s="876">
        <f>'5-1'!E52+'5-2'!E49+'5-3'!E41+'5-4'!E47+'5-5'!E51+'5-6'!E51+'5-7'!E51+'5-8'!E53+'5-9'!E53+'5-10'!E51+'5-11'!E51+'5-12'!E47+'5-14'!E60+'5-13'!E47</f>
        <v>93</v>
      </c>
      <c r="I6" s="874" t="s">
        <v>6</v>
      </c>
      <c r="J6" s="765"/>
      <c r="K6" s="765"/>
    </row>
    <row r="7" spans="1:11" s="762" customFormat="1" ht="17.5" customHeight="1">
      <c r="A7" s="846"/>
      <c r="B7" s="763" t="s">
        <v>985</v>
      </c>
      <c r="C7" s="843"/>
      <c r="D7" s="836"/>
      <c r="E7" s="835"/>
      <c r="F7" s="866"/>
      <c r="G7" s="872"/>
      <c r="H7" s="877"/>
      <c r="I7" s="875"/>
      <c r="J7" s="765"/>
      <c r="K7" s="765"/>
    </row>
    <row r="8" spans="1:11" s="762" customFormat="1" ht="17.5" customHeight="1">
      <c r="A8" s="845" t="s">
        <v>30</v>
      </c>
      <c r="B8" s="764" t="s">
        <v>53</v>
      </c>
      <c r="C8" s="843">
        <f>'5-3'!I38</f>
        <v>12</v>
      </c>
      <c r="D8" s="836">
        <f>'5-3'!O38</f>
        <v>16</v>
      </c>
      <c r="E8" s="834">
        <f>SUM(C8:D8)</f>
        <v>28</v>
      </c>
      <c r="F8" s="865">
        <v>748</v>
      </c>
      <c r="G8" s="871" t="s">
        <v>15</v>
      </c>
      <c r="H8" s="876">
        <f>'5-1'!E53+'5-2'!E50+'5-3'!E42+'5-4'!E48+'5-5'!E52+'5-6'!E52+'5-7'!E52+'5-8'!E54+'5-9'!E54+'5-10'!E52+'5-11'!E52+'5-12'!E48+'5-14'!E61+'5-13'!E48</f>
        <v>94</v>
      </c>
      <c r="I8" s="874" t="s">
        <v>6</v>
      </c>
      <c r="J8" s="765"/>
    </row>
    <row r="9" spans="1:11" s="762" customFormat="1" ht="17.5" customHeight="1">
      <c r="A9" s="846"/>
      <c r="B9" s="766" t="s">
        <v>986</v>
      </c>
      <c r="C9" s="843"/>
      <c r="D9" s="836"/>
      <c r="E9" s="835"/>
      <c r="F9" s="866"/>
      <c r="G9" s="872"/>
      <c r="H9" s="877"/>
      <c r="I9" s="875"/>
      <c r="J9" s="765"/>
    </row>
    <row r="10" spans="1:11" s="762" customFormat="1" ht="17.5" customHeight="1">
      <c r="A10" s="845" t="s">
        <v>31</v>
      </c>
      <c r="B10" s="763" t="s">
        <v>54</v>
      </c>
      <c r="C10" s="843">
        <f>'5-4'!I44</f>
        <v>18</v>
      </c>
      <c r="D10" s="836">
        <f>'5-4'!O44</f>
        <v>16</v>
      </c>
      <c r="E10" s="834">
        <f t="shared" si="0"/>
        <v>34</v>
      </c>
      <c r="F10" s="865">
        <v>747</v>
      </c>
      <c r="G10" s="871" t="s">
        <v>16</v>
      </c>
      <c r="H10" s="876">
        <f>'5-1'!E54+'5-2'!E51+'5-3'!E43+'5-4'!E49+'5-5'!E53+'5-6'!E53+'5-7'!E53+'5-8'!E55+'5-9'!E55+'5-10'!E53+'5-11'!E53+'5-12'!E49+'5-14'!E62+'5-13'!E49</f>
        <v>94</v>
      </c>
      <c r="I10" s="874" t="s">
        <v>6</v>
      </c>
    </row>
    <row r="11" spans="1:11" s="762" customFormat="1" ht="17.5" customHeight="1">
      <c r="A11" s="846"/>
      <c r="B11" s="763" t="s">
        <v>90</v>
      </c>
      <c r="C11" s="843"/>
      <c r="D11" s="836"/>
      <c r="E11" s="835"/>
      <c r="F11" s="866"/>
      <c r="G11" s="872"/>
      <c r="H11" s="877"/>
      <c r="I11" s="875"/>
    </row>
    <row r="12" spans="1:11" s="762" customFormat="1" ht="17.5" customHeight="1">
      <c r="A12" s="845" t="s">
        <v>32</v>
      </c>
      <c r="B12" s="764" t="s">
        <v>977</v>
      </c>
      <c r="C12" s="843">
        <f>'5-5'!I48</f>
        <v>19</v>
      </c>
      <c r="D12" s="836">
        <f>'5-5'!O48</f>
        <v>21</v>
      </c>
      <c r="E12" s="834">
        <f t="shared" si="0"/>
        <v>40</v>
      </c>
      <c r="F12" s="865">
        <v>746</v>
      </c>
      <c r="G12" s="871" t="s">
        <v>17</v>
      </c>
      <c r="H12" s="876">
        <f>'5-1'!E55+'5-2'!E52+'5-3'!E44+'5-4'!E50+'5-5'!E54+'5-6'!E54+'5-7'!E54+'5-8'!E56+'5-9'!E56+'5-10'!E54+'5-11'!E54+'5-12'!E50+'5-14'!E63+'5-13'!E50</f>
        <v>94</v>
      </c>
      <c r="I12" s="874" t="s">
        <v>6</v>
      </c>
    </row>
    <row r="13" spans="1:11" s="762" customFormat="1" ht="17.5" customHeight="1">
      <c r="A13" s="846"/>
      <c r="B13" s="766" t="s">
        <v>1021</v>
      </c>
      <c r="C13" s="843"/>
      <c r="D13" s="836"/>
      <c r="E13" s="835"/>
      <c r="F13" s="866"/>
      <c r="G13" s="872"/>
      <c r="H13" s="877"/>
      <c r="I13" s="875"/>
    </row>
    <row r="14" spans="1:11" s="762" customFormat="1" ht="17.5" customHeight="1">
      <c r="A14" s="845" t="s">
        <v>33</v>
      </c>
      <c r="B14" s="767" t="s">
        <v>978</v>
      </c>
      <c r="C14" s="843">
        <f>'5-6'!I48</f>
        <v>19</v>
      </c>
      <c r="D14" s="836">
        <f>'5-6'!O48</f>
        <v>19</v>
      </c>
      <c r="E14" s="834">
        <f t="shared" si="0"/>
        <v>38</v>
      </c>
      <c r="F14" s="837">
        <v>745</v>
      </c>
      <c r="G14" s="845" t="s">
        <v>5</v>
      </c>
      <c r="H14" s="876">
        <f>SUM(H4:H12)</f>
        <v>470</v>
      </c>
      <c r="I14" s="874" t="s">
        <v>6</v>
      </c>
    </row>
    <row r="15" spans="1:11" s="762" customFormat="1" ht="17.5" customHeight="1" thickBot="1">
      <c r="A15" s="846"/>
      <c r="B15" s="763" t="s">
        <v>985</v>
      </c>
      <c r="C15" s="843"/>
      <c r="D15" s="836"/>
      <c r="E15" s="835"/>
      <c r="F15" s="838"/>
      <c r="G15" s="848"/>
      <c r="H15" s="881"/>
      <c r="I15" s="882"/>
    </row>
    <row r="16" spans="1:11" s="762" customFormat="1" ht="17.5" customHeight="1">
      <c r="A16" s="845" t="s">
        <v>34</v>
      </c>
      <c r="B16" s="767" t="s">
        <v>55</v>
      </c>
      <c r="C16" s="843">
        <f>'5-7'!I48</f>
        <v>16</v>
      </c>
      <c r="D16" s="836">
        <f>'5-7'!O48</f>
        <v>21</v>
      </c>
      <c r="E16" s="834">
        <f t="shared" si="0"/>
        <v>37</v>
      </c>
      <c r="F16" s="837">
        <v>744</v>
      </c>
      <c r="G16" s="809" t="s">
        <v>44</v>
      </c>
      <c r="H16" s="810"/>
      <c r="I16" s="811"/>
    </row>
    <row r="17" spans="1:12" s="762" customFormat="1" ht="17.5" customHeight="1">
      <c r="A17" s="846"/>
      <c r="B17" s="766" t="s">
        <v>45</v>
      </c>
      <c r="C17" s="843"/>
      <c r="D17" s="836"/>
      <c r="E17" s="835"/>
      <c r="F17" s="838"/>
      <c r="G17" s="812"/>
      <c r="H17" s="813"/>
      <c r="I17" s="814"/>
    </row>
    <row r="18" spans="1:12" s="762" customFormat="1" ht="17.5" customHeight="1">
      <c r="A18" s="845" t="s">
        <v>35</v>
      </c>
      <c r="B18" s="764" t="s">
        <v>979</v>
      </c>
      <c r="C18" s="843">
        <f>'5-8'!I50</f>
        <v>18</v>
      </c>
      <c r="D18" s="836">
        <f>'5-8'!O50</f>
        <v>20</v>
      </c>
      <c r="E18" s="834">
        <f t="shared" ref="E18" si="1">SUM(C18:D18)</f>
        <v>38</v>
      </c>
      <c r="F18" s="865">
        <v>743</v>
      </c>
      <c r="G18" s="815" t="s">
        <v>56</v>
      </c>
      <c r="H18" s="816"/>
      <c r="I18" s="817"/>
      <c r="J18" s="765"/>
      <c r="K18" s="765"/>
    </row>
    <row r="19" spans="1:12" s="762" customFormat="1" ht="17.5" customHeight="1">
      <c r="A19" s="846"/>
      <c r="B19" s="763" t="s">
        <v>980</v>
      </c>
      <c r="C19" s="843"/>
      <c r="D19" s="836"/>
      <c r="E19" s="835"/>
      <c r="F19" s="866"/>
      <c r="G19" s="815"/>
      <c r="H19" s="816"/>
      <c r="I19" s="817"/>
      <c r="J19" s="765"/>
      <c r="K19" s="765"/>
    </row>
    <row r="20" spans="1:12" s="762" customFormat="1" ht="17.5" customHeight="1">
      <c r="A20" s="845" t="s">
        <v>36</v>
      </c>
      <c r="B20" s="764" t="s">
        <v>981</v>
      </c>
      <c r="C20" s="843">
        <f>'5-9'!I50</f>
        <v>14</v>
      </c>
      <c r="D20" s="836">
        <f>'5-9'!O50</f>
        <v>23</v>
      </c>
      <c r="E20" s="834">
        <f t="shared" ref="E20" si="2">SUM(C20:D20)</f>
        <v>37</v>
      </c>
      <c r="F20" s="865">
        <v>742</v>
      </c>
      <c r="G20" s="859" t="s">
        <v>77</v>
      </c>
      <c r="H20" s="860"/>
      <c r="I20" s="861"/>
      <c r="J20" s="765"/>
    </row>
    <row r="21" spans="1:12" s="762" customFormat="1" ht="17.5" customHeight="1">
      <c r="A21" s="846"/>
      <c r="B21" s="766" t="s">
        <v>982</v>
      </c>
      <c r="C21" s="843"/>
      <c r="D21" s="836"/>
      <c r="E21" s="835"/>
      <c r="F21" s="866"/>
      <c r="G21" s="859"/>
      <c r="H21" s="860"/>
      <c r="I21" s="861"/>
      <c r="J21" s="765"/>
    </row>
    <row r="22" spans="1:12" s="762" customFormat="1" ht="17.5" customHeight="1">
      <c r="A22" s="845" t="s">
        <v>37</v>
      </c>
      <c r="B22" s="763" t="s">
        <v>1022</v>
      </c>
      <c r="C22" s="843">
        <f>'5-10'!H48</f>
        <v>7</v>
      </c>
      <c r="D22" s="836">
        <f>'5-10'!M48</f>
        <v>33</v>
      </c>
      <c r="E22" s="834">
        <f t="shared" ref="E22" si="3">SUM(C22:D22)</f>
        <v>40</v>
      </c>
      <c r="F22" s="865" t="s">
        <v>1023</v>
      </c>
      <c r="G22" s="862" t="s">
        <v>81</v>
      </c>
      <c r="H22" s="863"/>
      <c r="I22" s="864"/>
    </row>
    <row r="23" spans="1:12" s="762" customFormat="1" ht="17.5" customHeight="1" thickBot="1">
      <c r="A23" s="846"/>
      <c r="B23" s="766" t="s">
        <v>57</v>
      </c>
      <c r="C23" s="843"/>
      <c r="D23" s="836"/>
      <c r="E23" s="835"/>
      <c r="F23" s="866"/>
      <c r="G23" s="862"/>
      <c r="H23" s="863"/>
      <c r="I23" s="864"/>
    </row>
    <row r="24" spans="1:12" s="762" customFormat="1" ht="17.5" customHeight="1">
      <c r="A24" s="845" t="s">
        <v>38</v>
      </c>
      <c r="B24" s="764" t="s">
        <v>42</v>
      </c>
      <c r="C24" s="843">
        <f>'5-11'!H48</f>
        <v>14</v>
      </c>
      <c r="D24" s="836">
        <f>'5-11'!N48</f>
        <v>24</v>
      </c>
      <c r="E24" s="834">
        <f t="shared" ref="E24" si="4">SUM(C24:D24)</f>
        <v>38</v>
      </c>
      <c r="F24" s="865" t="s">
        <v>1024</v>
      </c>
      <c r="G24" s="818"/>
      <c r="H24" s="819"/>
      <c r="I24" s="820"/>
    </row>
    <row r="25" spans="1:12" s="762" customFormat="1" ht="17.5" customHeight="1">
      <c r="A25" s="846"/>
      <c r="B25" s="766" t="s">
        <v>983</v>
      </c>
      <c r="C25" s="843"/>
      <c r="D25" s="836"/>
      <c r="E25" s="835"/>
      <c r="F25" s="866"/>
      <c r="G25" s="821"/>
      <c r="H25" s="822"/>
      <c r="I25" s="823"/>
    </row>
    <row r="26" spans="1:12" s="762" customFormat="1" ht="17.5" customHeight="1">
      <c r="A26" s="845" t="s">
        <v>39</v>
      </c>
      <c r="B26" s="767" t="s">
        <v>82</v>
      </c>
      <c r="C26" s="843">
        <f>'5-12'!H44</f>
        <v>7</v>
      </c>
      <c r="D26" s="836">
        <f>'5-12'!N44</f>
        <v>23</v>
      </c>
      <c r="E26" s="834">
        <f t="shared" si="0"/>
        <v>30</v>
      </c>
      <c r="F26" s="837" t="s">
        <v>1025</v>
      </c>
      <c r="G26" s="856" t="s">
        <v>23</v>
      </c>
      <c r="H26" s="857"/>
      <c r="I26" s="858"/>
    </row>
    <row r="27" spans="1:12" s="762" customFormat="1" ht="17.5" customHeight="1" thickBot="1">
      <c r="A27" s="848"/>
      <c r="B27" s="768" t="s">
        <v>56</v>
      </c>
      <c r="C27" s="844"/>
      <c r="D27" s="867"/>
      <c r="E27" s="868"/>
      <c r="F27" s="870"/>
      <c r="G27" s="856"/>
      <c r="H27" s="857"/>
      <c r="I27" s="858"/>
    </row>
    <row r="28" spans="1:12" s="762" customFormat="1" ht="17.5" customHeight="1">
      <c r="A28" s="845" t="s">
        <v>51</v>
      </c>
      <c r="B28" s="767" t="s">
        <v>984</v>
      </c>
      <c r="C28" s="843">
        <f>'5-13'!I44</f>
        <v>18</v>
      </c>
      <c r="D28" s="836">
        <f>'5-13'!O44</f>
        <v>15</v>
      </c>
      <c r="E28" s="834">
        <f t="shared" ref="E28" si="5">SUM(C28:D28)</f>
        <v>33</v>
      </c>
      <c r="F28" s="837">
        <v>741</v>
      </c>
      <c r="G28" s="883">
        <v>45416</v>
      </c>
      <c r="H28" s="884"/>
      <c r="I28" s="885"/>
      <c r="J28" s="769"/>
      <c r="K28" s="769"/>
      <c r="L28" s="769"/>
    </row>
    <row r="29" spans="1:12" s="762" customFormat="1" ht="17.5" customHeight="1" thickBot="1">
      <c r="A29" s="848"/>
      <c r="B29" s="763" t="s">
        <v>985</v>
      </c>
      <c r="C29" s="844"/>
      <c r="D29" s="867"/>
      <c r="E29" s="868"/>
      <c r="F29" s="870"/>
      <c r="G29" s="883"/>
      <c r="H29" s="884"/>
      <c r="I29" s="885"/>
    </row>
    <row r="30" spans="1:12" s="762" customFormat="1" ht="17.5" customHeight="1">
      <c r="A30" s="845" t="s">
        <v>192</v>
      </c>
      <c r="B30" s="767" t="s">
        <v>93</v>
      </c>
      <c r="C30" s="886">
        <f>'5-14'!H57</f>
        <v>6</v>
      </c>
      <c r="D30" s="836">
        <f>'5-14'!O57</f>
        <v>2</v>
      </c>
      <c r="E30" s="834">
        <f>SUM(C30:D30)</f>
        <v>8</v>
      </c>
      <c r="F30" s="869" t="s">
        <v>79</v>
      </c>
      <c r="G30" s="883"/>
      <c r="H30" s="884"/>
      <c r="I30" s="885"/>
    </row>
    <row r="31" spans="1:12" s="762" customFormat="1" ht="17.5" customHeight="1" thickBot="1">
      <c r="A31" s="848"/>
      <c r="B31" s="768" t="s">
        <v>92</v>
      </c>
      <c r="C31" s="887"/>
      <c r="D31" s="867"/>
      <c r="E31" s="868"/>
      <c r="F31" s="888"/>
      <c r="G31" s="883"/>
      <c r="H31" s="884"/>
      <c r="I31" s="885"/>
    </row>
    <row r="32" spans="1:12" s="760" customFormat="1" ht="26" customHeight="1" thickBot="1">
      <c r="A32" s="854" t="s">
        <v>21</v>
      </c>
      <c r="B32" s="855"/>
      <c r="C32" s="294">
        <f>SUM(C4:C30)</f>
        <v>196</v>
      </c>
      <c r="D32" s="295">
        <f>SUM(D4:D30)</f>
        <v>277</v>
      </c>
      <c r="E32" s="296">
        <f>SUM(E4:E30)</f>
        <v>473</v>
      </c>
      <c r="F32" s="297"/>
      <c r="G32" s="849"/>
      <c r="H32" s="850"/>
      <c r="I32" s="851"/>
    </row>
    <row r="33" spans="1:6" s="760" customFormat="1" ht="21" hidden="1" customHeight="1"/>
    <row r="34" spans="1:6" s="760" customFormat="1" ht="40" hidden="1" customHeight="1">
      <c r="A34" s="759" t="str">
        <f>A4</f>
        <v>ม.5/1</v>
      </c>
      <c r="B34" s="759"/>
      <c r="C34" s="770">
        <f>C4</f>
        <v>10</v>
      </c>
      <c r="D34" s="770">
        <f t="shared" ref="D34:F34" si="6">D4</f>
        <v>24</v>
      </c>
      <c r="E34" s="770">
        <f t="shared" si="6"/>
        <v>34</v>
      </c>
      <c r="F34" s="770">
        <f t="shared" si="6"/>
        <v>734</v>
      </c>
    </row>
    <row r="35" spans="1:6" hidden="1">
      <c r="A35" s="759" t="str">
        <f>A6</f>
        <v>ม.5/2</v>
      </c>
      <c r="C35" s="770">
        <f t="shared" ref="C35:F35" si="7">C6</f>
        <v>18</v>
      </c>
      <c r="D35" s="770">
        <f t="shared" si="7"/>
        <v>20</v>
      </c>
      <c r="E35" s="770">
        <f t="shared" si="7"/>
        <v>38</v>
      </c>
      <c r="F35" s="770">
        <f t="shared" si="7"/>
        <v>733</v>
      </c>
    </row>
    <row r="36" spans="1:6" hidden="1">
      <c r="A36" s="759" t="str">
        <f>A8</f>
        <v>ม.5/3</v>
      </c>
      <c r="C36" s="770">
        <f t="shared" ref="C36:F36" si="8">C8</f>
        <v>12</v>
      </c>
      <c r="D36" s="770">
        <f t="shared" si="8"/>
        <v>16</v>
      </c>
      <c r="E36" s="770">
        <f t="shared" si="8"/>
        <v>28</v>
      </c>
      <c r="F36" s="770">
        <f t="shared" si="8"/>
        <v>748</v>
      </c>
    </row>
    <row r="37" spans="1:6" hidden="1">
      <c r="A37" s="759" t="str">
        <f>A10</f>
        <v>ม.5/4</v>
      </c>
      <c r="B37" s="771"/>
      <c r="C37" s="770">
        <f t="shared" ref="C37:F37" si="9">C10</f>
        <v>18</v>
      </c>
      <c r="D37" s="770">
        <f t="shared" si="9"/>
        <v>16</v>
      </c>
      <c r="E37" s="770">
        <f t="shared" si="9"/>
        <v>34</v>
      </c>
      <c r="F37" s="770">
        <f t="shared" si="9"/>
        <v>747</v>
      </c>
    </row>
    <row r="38" spans="1:6" hidden="1">
      <c r="A38" s="759" t="str">
        <f>A12</f>
        <v>ม.5/5</v>
      </c>
      <c r="B38" s="771"/>
      <c r="C38" s="770">
        <f t="shared" ref="C38:F38" si="10">C12</f>
        <v>19</v>
      </c>
      <c r="D38" s="770">
        <f t="shared" si="10"/>
        <v>21</v>
      </c>
      <c r="E38" s="770">
        <f t="shared" si="10"/>
        <v>40</v>
      </c>
      <c r="F38" s="770">
        <f t="shared" si="10"/>
        <v>746</v>
      </c>
    </row>
    <row r="39" spans="1:6" hidden="1">
      <c r="A39" s="759" t="str">
        <f>A14</f>
        <v>ม.5/6</v>
      </c>
      <c r="B39" s="771"/>
      <c r="C39" s="770">
        <f t="shared" ref="C39:F39" si="11">C14</f>
        <v>19</v>
      </c>
      <c r="D39" s="770">
        <f t="shared" si="11"/>
        <v>19</v>
      </c>
      <c r="E39" s="770">
        <f t="shared" si="11"/>
        <v>38</v>
      </c>
      <c r="F39" s="770">
        <f t="shared" si="11"/>
        <v>745</v>
      </c>
    </row>
    <row r="40" spans="1:6" hidden="1">
      <c r="A40" s="759" t="str">
        <f>A16</f>
        <v>ม.5/7</v>
      </c>
      <c r="B40" s="771"/>
      <c r="C40" s="770">
        <f t="shared" ref="C40:F40" si="12">C16</f>
        <v>16</v>
      </c>
      <c r="D40" s="770">
        <f t="shared" si="12"/>
        <v>21</v>
      </c>
      <c r="E40" s="770">
        <f t="shared" si="12"/>
        <v>37</v>
      </c>
      <c r="F40" s="770">
        <f t="shared" si="12"/>
        <v>744</v>
      </c>
    </row>
    <row r="41" spans="1:6" hidden="1">
      <c r="A41" s="759" t="str">
        <f>A18</f>
        <v>ม.5/8</v>
      </c>
      <c r="B41" s="771"/>
      <c r="C41" s="770">
        <f t="shared" ref="C41:F41" si="13">C18</f>
        <v>18</v>
      </c>
      <c r="D41" s="770">
        <f t="shared" si="13"/>
        <v>20</v>
      </c>
      <c r="E41" s="770">
        <f t="shared" si="13"/>
        <v>38</v>
      </c>
      <c r="F41" s="770">
        <f t="shared" si="13"/>
        <v>743</v>
      </c>
    </row>
    <row r="42" spans="1:6" hidden="1">
      <c r="A42" s="759" t="str">
        <f>A20</f>
        <v>ม.5/9</v>
      </c>
      <c r="B42" s="771"/>
      <c r="C42" s="770">
        <f t="shared" ref="C42:F42" si="14">C20</f>
        <v>14</v>
      </c>
      <c r="D42" s="770">
        <f t="shared" si="14"/>
        <v>23</v>
      </c>
      <c r="E42" s="770">
        <f t="shared" si="14"/>
        <v>37</v>
      </c>
      <c r="F42" s="770">
        <f t="shared" si="14"/>
        <v>742</v>
      </c>
    </row>
    <row r="43" spans="1:6" hidden="1">
      <c r="A43" s="759" t="str">
        <f>A22</f>
        <v>ม.5/10</v>
      </c>
      <c r="B43" s="771"/>
      <c r="C43" s="770">
        <f t="shared" ref="C43:F43" si="15">C22</f>
        <v>7</v>
      </c>
      <c r="D43" s="770">
        <f t="shared" si="15"/>
        <v>33</v>
      </c>
      <c r="E43" s="770">
        <f t="shared" si="15"/>
        <v>40</v>
      </c>
      <c r="F43" s="770" t="str">
        <f t="shared" si="15"/>
        <v>ทูบีนัมเบอร์วัน</v>
      </c>
    </row>
    <row r="44" spans="1:6" hidden="1">
      <c r="A44" s="759" t="str">
        <f>A24</f>
        <v>ม.5/11</v>
      </c>
      <c r="B44" s="771"/>
      <c r="C44" s="770">
        <f t="shared" ref="C44:F44" si="16">C24</f>
        <v>14</v>
      </c>
      <c r="D44" s="770">
        <f t="shared" si="16"/>
        <v>24</v>
      </c>
      <c r="E44" s="770">
        <f t="shared" si="16"/>
        <v>38</v>
      </c>
      <c r="F44" s="770" t="str">
        <f t="shared" si="16"/>
        <v>คุณสม เพชรวารี</v>
      </c>
    </row>
    <row r="45" spans="1:6" hidden="1">
      <c r="A45" s="759" t="str">
        <f>A26</f>
        <v>ม.5/12</v>
      </c>
      <c r="C45" s="770">
        <f t="shared" ref="C45:F45" si="17">C26</f>
        <v>7</v>
      </c>
      <c r="D45" s="770">
        <f t="shared" si="17"/>
        <v>23</v>
      </c>
      <c r="E45" s="770">
        <f t="shared" si="17"/>
        <v>30</v>
      </c>
      <c r="F45" s="770" t="str">
        <f t="shared" si="17"/>
        <v>ห้องสมุด</v>
      </c>
    </row>
    <row r="46" spans="1:6" hidden="1">
      <c r="A46" s="759" t="str">
        <f>A30</f>
        <v>ม.5/14</v>
      </c>
      <c r="C46" s="770">
        <f t="shared" ref="C46:F46" si="18">C30</f>
        <v>6</v>
      </c>
      <c r="D46" s="770">
        <f t="shared" si="18"/>
        <v>2</v>
      </c>
      <c r="E46" s="770">
        <f t="shared" si="18"/>
        <v>8</v>
      </c>
      <c r="F46" s="772" t="str">
        <f t="shared" si="18"/>
        <v>พักการเรียน</v>
      </c>
    </row>
    <row r="47" spans="1:6" hidden="1">
      <c r="A47" s="759" t="str">
        <f>A32</f>
        <v>รวมทั้งหมด</v>
      </c>
      <c r="C47" s="770">
        <f>C32</f>
        <v>196</v>
      </c>
      <c r="D47" s="770">
        <f>D32</f>
        <v>277</v>
      </c>
      <c r="E47" s="770">
        <f>E32</f>
        <v>473</v>
      </c>
      <c r="F47" s="770"/>
    </row>
    <row r="48" spans="1:6" hidden="1"/>
    <row r="49" s="759" customFormat="1" hidden="1"/>
  </sheetData>
  <mergeCells count="106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G6:G7"/>
    <mergeCell ref="G4:G5"/>
    <mergeCell ref="I6:I7"/>
    <mergeCell ref="H6:H7"/>
    <mergeCell ref="H4:H5"/>
    <mergeCell ref="I4:I5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E10:E11"/>
    <mergeCell ref="F4:F5"/>
    <mergeCell ref="F6:F7"/>
    <mergeCell ref="F8:F9"/>
    <mergeCell ref="F10:F11"/>
    <mergeCell ref="F26:F27"/>
    <mergeCell ref="E12:E13"/>
    <mergeCell ref="E8:E9"/>
    <mergeCell ref="F12:F13"/>
    <mergeCell ref="F18:F19"/>
    <mergeCell ref="F22:F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A32:B32"/>
    <mergeCell ref="G26:I27"/>
    <mergeCell ref="G20:I21"/>
    <mergeCell ref="G22:I23"/>
    <mergeCell ref="F24:F25"/>
    <mergeCell ref="F20:F21"/>
    <mergeCell ref="D26:D27"/>
    <mergeCell ref="E26:E2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24:A25"/>
    <mergeCell ref="C24:C25"/>
    <mergeCell ref="D24:D25"/>
    <mergeCell ref="A26:A27"/>
    <mergeCell ref="A20:A21"/>
    <mergeCell ref="C20:C21"/>
    <mergeCell ref="D20:D21"/>
    <mergeCell ref="G16:I17"/>
    <mergeCell ref="G18:I19"/>
    <mergeCell ref="G24:I25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A2:A3"/>
    <mergeCell ref="B2:B3"/>
    <mergeCell ref="C2:D2"/>
    <mergeCell ref="E2:E3"/>
    <mergeCell ref="C16:C17"/>
    <mergeCell ref="E24:E25"/>
    <mergeCell ref="E20:E21"/>
    <mergeCell ref="E6:E7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6"/>
  <sheetViews>
    <sheetView topLeftCell="A4" zoomScale="120" zoomScaleNormal="120" workbookViewId="0">
      <selection activeCell="B25" sqref="B2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ม.5'!B6</f>
        <v>นางสินีนาถ  งามสง่า</v>
      </c>
    </row>
    <row r="2" spans="1:40" s="12" customFormat="1" ht="18" customHeight="1">
      <c r="B2" s="231" t="s">
        <v>46</v>
      </c>
      <c r="C2" s="228"/>
      <c r="D2" s="229"/>
      <c r="E2" s="230" t="s">
        <v>60</v>
      </c>
      <c r="M2" s="12" t="s">
        <v>47</v>
      </c>
      <c r="R2" s="12" t="str">
        <f>'ยอด ม.5'!B7</f>
        <v>............-.............</v>
      </c>
    </row>
    <row r="3" spans="1:40" s="13" customFormat="1" ht="17.25" customHeight="1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ม.5'!F6</f>
        <v>733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41053</v>
      </c>
      <c r="C7" s="17" t="s">
        <v>84</v>
      </c>
      <c r="D7" s="18" t="s">
        <v>987</v>
      </c>
      <c r="E7" s="19" t="s">
        <v>988</v>
      </c>
      <c r="F7" s="20" t="s">
        <v>17</v>
      </c>
      <c r="G7" s="511" t="s">
        <v>992</v>
      </c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5.75" customHeight="1">
      <c r="A8" s="62">
        <v>2</v>
      </c>
      <c r="B8" s="287" t="s">
        <v>996</v>
      </c>
      <c r="C8" s="46" t="s">
        <v>84</v>
      </c>
      <c r="D8" s="60" t="s">
        <v>997</v>
      </c>
      <c r="E8" s="61" t="s">
        <v>998</v>
      </c>
      <c r="F8" s="286" t="s">
        <v>16</v>
      </c>
      <c r="G8" s="513" t="s">
        <v>992</v>
      </c>
      <c r="H8" s="51"/>
      <c r="I8" s="51"/>
      <c r="J8" s="51"/>
      <c r="K8" s="51"/>
      <c r="L8" s="51"/>
      <c r="M8" s="51"/>
      <c r="N8" s="51"/>
      <c r="O8" s="51"/>
      <c r="P8" s="50"/>
      <c r="Q8" s="50"/>
      <c r="R8" s="50"/>
      <c r="S8" s="50"/>
      <c r="T8" s="50"/>
      <c r="U8" s="50"/>
      <c r="V8" s="50"/>
      <c r="W8" s="50"/>
      <c r="X8" s="51"/>
      <c r="Y8" s="301"/>
    </row>
    <row r="9" spans="1:40" s="2" customFormat="1" ht="16.25" customHeight="1">
      <c r="A9" s="24">
        <v>3</v>
      </c>
      <c r="B9" s="25">
        <v>41563</v>
      </c>
      <c r="C9" s="26" t="s">
        <v>84</v>
      </c>
      <c r="D9" s="27" t="s">
        <v>253</v>
      </c>
      <c r="E9" s="28" t="s">
        <v>254</v>
      </c>
      <c r="F9" s="24" t="s">
        <v>16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41567</v>
      </c>
      <c r="C10" s="26" t="s">
        <v>84</v>
      </c>
      <c r="D10" s="27" t="s">
        <v>255</v>
      </c>
      <c r="E10" s="28" t="s">
        <v>198</v>
      </c>
      <c r="F10" s="24" t="s">
        <v>17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</row>
    <row r="11" spans="1:40" s="2" customFormat="1" ht="16.25" customHeight="1">
      <c r="A11" s="34">
        <v>5</v>
      </c>
      <c r="B11" s="35">
        <v>41596</v>
      </c>
      <c r="C11" s="36" t="s">
        <v>84</v>
      </c>
      <c r="D11" s="37" t="s">
        <v>140</v>
      </c>
      <c r="E11" s="38" t="s">
        <v>256</v>
      </c>
      <c r="F11" s="34" t="s">
        <v>13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64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41600</v>
      </c>
      <c r="C12" s="17" t="s">
        <v>84</v>
      </c>
      <c r="D12" s="18" t="s">
        <v>257</v>
      </c>
      <c r="E12" s="19" t="s">
        <v>258</v>
      </c>
      <c r="F12" s="15" t="s">
        <v>14</v>
      </c>
      <c r="G12" s="78"/>
      <c r="H12" s="44"/>
      <c r="I12" s="44"/>
      <c r="J12" s="44"/>
      <c r="K12" s="44"/>
      <c r="L12" s="44"/>
      <c r="M12" s="44"/>
      <c r="N12" s="44"/>
      <c r="O12" s="44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62">
        <v>7</v>
      </c>
      <c r="B13" s="300">
        <v>41601</v>
      </c>
      <c r="C13" s="250" t="s">
        <v>84</v>
      </c>
      <c r="D13" s="251" t="s">
        <v>259</v>
      </c>
      <c r="E13" s="252" t="s">
        <v>260</v>
      </c>
      <c r="F13" s="310" t="s">
        <v>15</v>
      </c>
      <c r="G13" s="201"/>
      <c r="H13" s="202"/>
      <c r="I13" s="202"/>
      <c r="J13" s="202"/>
      <c r="K13" s="202"/>
      <c r="L13" s="202"/>
      <c r="M13" s="202"/>
      <c r="N13" s="202"/>
      <c r="O13" s="202"/>
      <c r="P13" s="206"/>
      <c r="Q13" s="508"/>
      <c r="R13" s="508"/>
      <c r="S13" s="508"/>
      <c r="T13" s="508"/>
      <c r="U13" s="508"/>
      <c r="V13" s="508"/>
      <c r="W13" s="508"/>
      <c r="X13" s="202"/>
      <c r="Y13" s="509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41603</v>
      </c>
      <c r="C14" s="26" t="s">
        <v>84</v>
      </c>
      <c r="D14" s="27" t="s">
        <v>261</v>
      </c>
      <c r="E14" s="28" t="s">
        <v>262</v>
      </c>
      <c r="F14" s="24" t="s">
        <v>16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41607</v>
      </c>
      <c r="C15" s="26" t="s">
        <v>84</v>
      </c>
      <c r="D15" s="27" t="s">
        <v>263</v>
      </c>
      <c r="E15" s="28" t="s">
        <v>264</v>
      </c>
      <c r="F15" s="24" t="s">
        <v>17</v>
      </c>
      <c r="G15" s="72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41635</v>
      </c>
      <c r="C16" s="36" t="s">
        <v>84</v>
      </c>
      <c r="D16" s="37" t="s">
        <v>265</v>
      </c>
      <c r="E16" s="38" t="s">
        <v>266</v>
      </c>
      <c r="F16" s="34" t="s">
        <v>13</v>
      </c>
      <c r="G16" s="73"/>
      <c r="H16" s="39"/>
      <c r="I16" s="39"/>
      <c r="J16" s="39"/>
      <c r="K16" s="39"/>
      <c r="L16" s="510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64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41639</v>
      </c>
      <c r="C17" s="17" t="s">
        <v>84</v>
      </c>
      <c r="D17" s="18" t="s">
        <v>267</v>
      </c>
      <c r="E17" s="19" t="s">
        <v>184</v>
      </c>
      <c r="F17" s="15" t="s">
        <v>14</v>
      </c>
      <c r="G17" s="78"/>
      <c r="H17" s="44"/>
      <c r="I17" s="44"/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62">
        <v>12</v>
      </c>
      <c r="B18" s="287">
        <v>41641</v>
      </c>
      <c r="C18" s="46" t="s">
        <v>84</v>
      </c>
      <c r="D18" s="60" t="s">
        <v>268</v>
      </c>
      <c r="E18" s="61" t="s">
        <v>269</v>
      </c>
      <c r="F18" s="286" t="s">
        <v>15</v>
      </c>
      <c r="G18" s="75"/>
      <c r="H18" s="51"/>
      <c r="I18" s="51"/>
      <c r="J18" s="51"/>
      <c r="K18" s="51"/>
      <c r="L18" s="49"/>
      <c r="M18" s="49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51"/>
      <c r="Y18" s="301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41714</v>
      </c>
      <c r="C19" s="26" t="s">
        <v>84</v>
      </c>
      <c r="D19" s="27" t="s">
        <v>97</v>
      </c>
      <c r="E19" s="28" t="s">
        <v>270</v>
      </c>
      <c r="F19" s="24" t="s">
        <v>16</v>
      </c>
      <c r="G19" s="72"/>
      <c r="H19" s="29"/>
      <c r="I19" s="29"/>
      <c r="J19" s="29"/>
      <c r="K19" s="29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25">
        <v>41760</v>
      </c>
      <c r="C20" s="26" t="s">
        <v>84</v>
      </c>
      <c r="D20" s="45" t="s">
        <v>99</v>
      </c>
      <c r="E20" s="28" t="s">
        <v>271</v>
      </c>
      <c r="F20" s="24" t="s">
        <v>17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41814</v>
      </c>
      <c r="C21" s="36" t="s">
        <v>84</v>
      </c>
      <c r="D21" s="37" t="s">
        <v>109</v>
      </c>
      <c r="E21" s="38" t="s">
        <v>272</v>
      </c>
      <c r="F21" s="34" t="s">
        <v>13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64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41938</v>
      </c>
      <c r="C22" s="17" t="s">
        <v>84</v>
      </c>
      <c r="D22" s="18" t="s">
        <v>273</v>
      </c>
      <c r="E22" s="19" t="s">
        <v>274</v>
      </c>
      <c r="F22" s="15" t="s">
        <v>14</v>
      </c>
      <c r="G22" s="78"/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385">
        <v>41942</v>
      </c>
      <c r="C23" s="46" t="s">
        <v>84</v>
      </c>
      <c r="D23" s="60" t="s">
        <v>275</v>
      </c>
      <c r="E23" s="61" t="s">
        <v>276</v>
      </c>
      <c r="F23" s="286" t="s">
        <v>15</v>
      </c>
      <c r="G23" s="75"/>
      <c r="H23" s="51"/>
      <c r="I23" s="51"/>
      <c r="J23" s="51"/>
      <c r="K23" s="51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1"/>
      <c r="Y23" s="301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43768</v>
      </c>
      <c r="C24" s="26" t="s">
        <v>84</v>
      </c>
      <c r="D24" s="27" t="s">
        <v>277</v>
      </c>
      <c r="E24" s="28" t="s">
        <v>278</v>
      </c>
      <c r="F24" s="24" t="s">
        <v>16</v>
      </c>
      <c r="G24" s="72"/>
      <c r="H24" s="29"/>
      <c r="I24" s="29"/>
      <c r="J24" s="29"/>
      <c r="K24" s="29"/>
      <c r="L24" s="31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753">
        <v>19</v>
      </c>
      <c r="B25" s="754" t="s">
        <v>989</v>
      </c>
      <c r="C25" s="755" t="s">
        <v>85</v>
      </c>
      <c r="D25" s="756" t="s">
        <v>990</v>
      </c>
      <c r="E25" s="757" t="s">
        <v>991</v>
      </c>
      <c r="F25" s="753" t="s">
        <v>17</v>
      </c>
      <c r="G25" s="512" t="s">
        <v>992</v>
      </c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A25" s="524" t="s">
        <v>1026</v>
      </c>
      <c r="AB25" s="758"/>
      <c r="AK25" s="9"/>
      <c r="AM25" s="9"/>
      <c r="AN25" s="3"/>
    </row>
    <row r="26" spans="1:40" s="2" customFormat="1" ht="16.25" customHeight="1">
      <c r="A26" s="34">
        <v>20</v>
      </c>
      <c r="B26" s="35">
        <v>41557</v>
      </c>
      <c r="C26" s="36" t="s">
        <v>85</v>
      </c>
      <c r="D26" s="37" t="s">
        <v>137</v>
      </c>
      <c r="E26" s="38" t="s">
        <v>279</v>
      </c>
      <c r="F26" s="34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64"/>
      <c r="AB26" s="10"/>
      <c r="AK26" s="9"/>
      <c r="AM26" s="9"/>
      <c r="AN26" s="3"/>
    </row>
    <row r="27" spans="1:40" s="2" customFormat="1" ht="16.5" customHeight="1">
      <c r="A27" s="15">
        <v>21</v>
      </c>
      <c r="B27" s="16">
        <v>41581</v>
      </c>
      <c r="C27" s="17" t="s">
        <v>85</v>
      </c>
      <c r="D27" s="18" t="s">
        <v>280</v>
      </c>
      <c r="E27" s="19" t="s">
        <v>281</v>
      </c>
      <c r="F27" s="15" t="s">
        <v>14</v>
      </c>
      <c r="G27" s="78"/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1"/>
      <c r="Y27" s="23"/>
      <c r="AB27" s="10"/>
      <c r="AK27" s="9"/>
      <c r="AM27" s="9"/>
      <c r="AN27" s="3"/>
    </row>
    <row r="28" spans="1:40" s="2" customFormat="1" ht="16.25" customHeight="1">
      <c r="A28" s="62">
        <v>22</v>
      </c>
      <c r="B28" s="287">
        <v>41584</v>
      </c>
      <c r="C28" s="46" t="s">
        <v>85</v>
      </c>
      <c r="D28" s="47" t="s">
        <v>282</v>
      </c>
      <c r="E28" s="48" t="s">
        <v>283</v>
      </c>
      <c r="F28" s="286" t="s">
        <v>15</v>
      </c>
      <c r="G28" s="75"/>
      <c r="H28" s="51"/>
      <c r="I28" s="5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50"/>
      <c r="X28" s="51"/>
      <c r="Y28" s="301"/>
      <c r="AB28" s="10"/>
      <c r="AK28" s="9"/>
      <c r="AM28" s="9"/>
      <c r="AN28" s="3"/>
    </row>
    <row r="29" spans="1:40" s="2" customFormat="1" ht="16" customHeight="1">
      <c r="A29" s="24">
        <v>23</v>
      </c>
      <c r="B29" s="25">
        <v>41593</v>
      </c>
      <c r="C29" s="53" t="s">
        <v>85</v>
      </c>
      <c r="D29" s="27" t="s">
        <v>284</v>
      </c>
      <c r="E29" s="28" t="s">
        <v>285</v>
      </c>
      <c r="F29" s="24" t="s">
        <v>17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25">
        <v>41619</v>
      </c>
      <c r="C30" s="26" t="s">
        <v>85</v>
      </c>
      <c r="D30" s="54" t="s">
        <v>286</v>
      </c>
      <c r="E30" s="55" t="s">
        <v>287</v>
      </c>
      <c r="F30" s="24" t="s">
        <v>13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</row>
    <row r="31" spans="1:40" s="2" customFormat="1" ht="16.25" customHeight="1">
      <c r="A31" s="34">
        <v>25</v>
      </c>
      <c r="B31" s="35">
        <v>41623</v>
      </c>
      <c r="C31" s="36" t="s">
        <v>85</v>
      </c>
      <c r="D31" s="37" t="s">
        <v>288</v>
      </c>
      <c r="E31" s="38" t="s">
        <v>289</v>
      </c>
      <c r="F31" s="34" t="s">
        <v>14</v>
      </c>
      <c r="G31" s="73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4"/>
      <c r="AB31" s="10"/>
      <c r="AK31" s="9"/>
      <c r="AM31" s="9"/>
      <c r="AN31" s="3"/>
    </row>
    <row r="32" spans="1:40" s="2" customFormat="1" ht="16.25" customHeight="1">
      <c r="A32" s="15">
        <v>26</v>
      </c>
      <c r="B32" s="16">
        <v>41628</v>
      </c>
      <c r="C32" s="17" t="s">
        <v>85</v>
      </c>
      <c r="D32" s="18" t="s">
        <v>290</v>
      </c>
      <c r="E32" s="19" t="s">
        <v>167</v>
      </c>
      <c r="F32" s="15" t="s">
        <v>15</v>
      </c>
      <c r="G32" s="78"/>
      <c r="H32" s="44"/>
      <c r="I32" s="44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62">
        <v>27</v>
      </c>
      <c r="B33" s="287">
        <v>41652</v>
      </c>
      <c r="C33" s="46" t="s">
        <v>85</v>
      </c>
      <c r="D33" s="60" t="s">
        <v>291</v>
      </c>
      <c r="E33" s="61" t="s">
        <v>292</v>
      </c>
      <c r="F33" s="286" t="s">
        <v>16</v>
      </c>
      <c r="G33" s="75"/>
      <c r="H33" s="51"/>
      <c r="I33" s="51"/>
      <c r="J33" s="51"/>
      <c r="K33" s="51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50"/>
      <c r="X33" s="51"/>
      <c r="Y33" s="301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41662</v>
      </c>
      <c r="C34" s="26" t="s">
        <v>85</v>
      </c>
      <c r="D34" s="27" t="s">
        <v>293</v>
      </c>
      <c r="E34" s="28" t="s">
        <v>294</v>
      </c>
      <c r="F34" s="24" t="s">
        <v>17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41694</v>
      </c>
      <c r="C35" s="26" t="s">
        <v>85</v>
      </c>
      <c r="D35" s="27" t="s">
        <v>175</v>
      </c>
      <c r="E35" s="28" t="s">
        <v>295</v>
      </c>
      <c r="F35" s="24" t="s">
        <v>13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5">
        <v>41699</v>
      </c>
      <c r="C36" s="36" t="s">
        <v>85</v>
      </c>
      <c r="D36" s="37" t="s">
        <v>171</v>
      </c>
      <c r="E36" s="38" t="s">
        <v>296</v>
      </c>
      <c r="F36" s="34" t="s">
        <v>14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287">
        <v>41703</v>
      </c>
      <c r="C37" s="46" t="s">
        <v>85</v>
      </c>
      <c r="D37" s="60" t="s">
        <v>297</v>
      </c>
      <c r="E37" s="61" t="s">
        <v>298</v>
      </c>
      <c r="F37" s="62" t="s">
        <v>15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01"/>
      <c r="AB37" s="10"/>
      <c r="AK37" s="9"/>
      <c r="AM37" s="9"/>
      <c r="AN37" s="3"/>
    </row>
    <row r="38" spans="1:40" s="2" customFormat="1" ht="16.25" customHeight="1">
      <c r="A38" s="62">
        <v>32</v>
      </c>
      <c r="B38" s="287">
        <v>41708</v>
      </c>
      <c r="C38" s="46" t="s">
        <v>85</v>
      </c>
      <c r="D38" s="60" t="s">
        <v>299</v>
      </c>
      <c r="E38" s="61" t="s">
        <v>300</v>
      </c>
      <c r="F38" s="62" t="s">
        <v>16</v>
      </c>
      <c r="G38" s="77"/>
      <c r="H38" s="49"/>
      <c r="I38" s="49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51"/>
      <c r="Y38" s="301"/>
    </row>
    <row r="39" spans="1:40" s="2" customFormat="1" ht="16.25" customHeight="1">
      <c r="A39" s="24">
        <v>33</v>
      </c>
      <c r="B39" s="365">
        <v>41709</v>
      </c>
      <c r="C39" s="26" t="s">
        <v>85</v>
      </c>
      <c r="D39" s="27" t="s">
        <v>301</v>
      </c>
      <c r="E39" s="28" t="s">
        <v>302</v>
      </c>
      <c r="F39" s="24" t="s">
        <v>17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</row>
    <row r="40" spans="1:40" s="2" customFormat="1" ht="16.25" customHeight="1">
      <c r="A40" s="24">
        <v>34</v>
      </c>
      <c r="B40" s="365">
        <v>41920</v>
      </c>
      <c r="C40" s="26" t="s">
        <v>85</v>
      </c>
      <c r="D40" s="27" t="s">
        <v>303</v>
      </c>
      <c r="E40" s="28" t="s">
        <v>304</v>
      </c>
      <c r="F40" s="24" t="s">
        <v>13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366">
        <v>41952</v>
      </c>
      <c r="C41" s="36" t="s">
        <v>85</v>
      </c>
      <c r="D41" s="37" t="s">
        <v>305</v>
      </c>
      <c r="E41" s="38" t="s">
        <v>154</v>
      </c>
      <c r="F41" s="34" t="s">
        <v>14</v>
      </c>
      <c r="G41" s="73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4"/>
      <c r="AB41" s="10"/>
      <c r="AK41" s="9"/>
      <c r="AM41" s="9"/>
      <c r="AN41" s="3"/>
    </row>
    <row r="42" spans="1:40" s="2" customFormat="1" ht="16.5" customHeight="1">
      <c r="A42" s="15">
        <v>36</v>
      </c>
      <c r="B42" s="412">
        <v>43770</v>
      </c>
      <c r="C42" s="17" t="s">
        <v>85</v>
      </c>
      <c r="D42" s="18" t="s">
        <v>306</v>
      </c>
      <c r="E42" s="19" t="s">
        <v>307</v>
      </c>
      <c r="F42" s="15" t="s">
        <v>15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5" customHeight="1">
      <c r="A43" s="62">
        <v>37</v>
      </c>
      <c r="B43" s="388">
        <v>43771</v>
      </c>
      <c r="C43" s="46" t="s">
        <v>85</v>
      </c>
      <c r="D43" s="60" t="s">
        <v>106</v>
      </c>
      <c r="E43" s="61" t="s">
        <v>308</v>
      </c>
      <c r="F43" s="62" t="s">
        <v>16</v>
      </c>
      <c r="G43" s="77"/>
      <c r="H43" s="49"/>
      <c r="I43" s="49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50"/>
      <c r="X43" s="51"/>
      <c r="Y43" s="301"/>
      <c r="AB43" s="10"/>
      <c r="AK43" s="9"/>
      <c r="AM43" s="9"/>
      <c r="AN43" s="3"/>
    </row>
    <row r="44" spans="1:40" s="2" customFormat="1" ht="16.25" customHeight="1">
      <c r="A44" s="34">
        <v>38</v>
      </c>
      <c r="B44" s="191">
        <v>43772</v>
      </c>
      <c r="C44" s="36" t="s">
        <v>85</v>
      </c>
      <c r="D44" s="37" t="s">
        <v>309</v>
      </c>
      <c r="E44" s="38" t="s">
        <v>310</v>
      </c>
      <c r="F44" s="34" t="s">
        <v>17</v>
      </c>
      <c r="G44" s="73"/>
      <c r="H44" s="39"/>
      <c r="I44" s="39"/>
      <c r="J44" s="39"/>
      <c r="K44" s="39"/>
      <c r="L44" s="39"/>
      <c r="M44" s="39"/>
      <c r="N44" s="39"/>
      <c r="O44" s="39"/>
      <c r="P44" s="40"/>
      <c r="Q44" s="40"/>
      <c r="R44" s="40"/>
      <c r="S44" s="40"/>
      <c r="T44" s="40"/>
      <c r="U44" s="40"/>
      <c r="V44" s="40"/>
      <c r="W44" s="40"/>
      <c r="X44" s="41"/>
      <c r="Y44" s="64"/>
      <c r="AB44" s="10"/>
      <c r="AK44" s="9"/>
      <c r="AM44" s="9"/>
      <c r="AN44" s="3"/>
    </row>
    <row r="45" spans="1:40" s="2" customFormat="1" ht="6" customHeight="1">
      <c r="A45" s="66"/>
      <c r="B45" s="354"/>
      <c r="C45" s="355"/>
      <c r="D45" s="356"/>
      <c r="E45" s="35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5"/>
      <c r="Q45" s="65"/>
      <c r="R45" s="65"/>
      <c r="S45" s="65"/>
      <c r="T45" s="65"/>
      <c r="U45" s="65"/>
      <c r="V45" s="65"/>
      <c r="W45" s="65"/>
      <c r="X45" s="357"/>
      <c r="Y45" s="358"/>
      <c r="AB45" s="10"/>
      <c r="AK45" s="9"/>
      <c r="AM45" s="9"/>
      <c r="AN45" s="3"/>
    </row>
    <row r="46" spans="1:40" s="2" customFormat="1" ht="16.25" customHeight="1">
      <c r="A46" s="65"/>
      <c r="B46" s="69" t="s">
        <v>24</v>
      </c>
      <c r="C46" s="66"/>
      <c r="E46" s="66">
        <f>I46+O46</f>
        <v>38</v>
      </c>
      <c r="F46" s="67" t="s">
        <v>6</v>
      </c>
      <c r="G46" s="69" t="s">
        <v>11</v>
      </c>
      <c r="H46" s="69"/>
      <c r="I46" s="66">
        <f>COUNTIF($C$7:$C$44,"ช")</f>
        <v>18</v>
      </c>
      <c r="J46" s="65"/>
      <c r="K46" s="68" t="s">
        <v>8</v>
      </c>
      <c r="L46" s="69"/>
      <c r="M46" s="348" t="s">
        <v>7</v>
      </c>
      <c r="N46" s="348"/>
      <c r="O46" s="66">
        <f>COUNTIF($C$7:$C$44,"ญ")</f>
        <v>20</v>
      </c>
      <c r="P46" s="65"/>
      <c r="Q46" s="68" t="s">
        <v>8</v>
      </c>
      <c r="X46" s="65"/>
      <c r="Y46" s="65"/>
    </row>
    <row r="47" spans="1:40" s="264" customFormat="1" ht="17" hidden="1" customHeight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40" s="261" customFormat="1" ht="15" hidden="1" customHeight="1">
      <c r="A48" s="259"/>
      <c r="B48" s="382"/>
      <c r="C48" s="259"/>
      <c r="D48" s="383" t="s">
        <v>13</v>
      </c>
      <c r="E48" s="383">
        <f>COUNTIF($F$7:$F$44,"แดง")</f>
        <v>7</v>
      </c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261" customFormat="1" ht="15" hidden="1" customHeight="1">
      <c r="A49" s="259"/>
      <c r="B49" s="382"/>
      <c r="C49" s="259"/>
      <c r="D49" s="383" t="s">
        <v>14</v>
      </c>
      <c r="E49" s="383">
        <f>COUNTIF($F$7:$F$44,"เหลือง")</f>
        <v>7</v>
      </c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382"/>
      <c r="C50" s="259"/>
      <c r="D50" s="383" t="s">
        <v>15</v>
      </c>
      <c r="E50" s="383">
        <f>COUNTIF($F$7:$F$44,"น้ำเงิน")</f>
        <v>7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382"/>
      <c r="C51" s="259"/>
      <c r="D51" s="383" t="s">
        <v>16</v>
      </c>
      <c r="E51" s="383">
        <f>COUNTIF($F$7:$F$44,"ม่วง")</f>
        <v>8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382"/>
      <c r="C52" s="259"/>
      <c r="D52" s="383" t="s">
        <v>17</v>
      </c>
      <c r="E52" s="383">
        <f>COUNTIF($F$7:$F$44,"ฟ้า")</f>
        <v>9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382"/>
      <c r="C53" s="259"/>
      <c r="D53" s="383" t="s">
        <v>5</v>
      </c>
      <c r="E53" s="383">
        <f>SUM(E48:E52)</f>
        <v>38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customHeight="1">
      <c r="B54" s="260"/>
      <c r="C54" s="262"/>
      <c r="D54" s="222"/>
      <c r="E54" s="222"/>
    </row>
    <row r="56" spans="1:25" ht="15" customHeight="1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topLeftCell="A23" zoomScale="120" zoomScaleNormal="120" workbookViewId="0">
      <selection activeCell="R11" sqref="R1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ม.5'!B8</f>
        <v>นางสาวอัจราพรรณ  ล้วนมณี</v>
      </c>
    </row>
    <row r="2" spans="1:40" s="12" customFormat="1" ht="18" customHeight="1">
      <c r="B2" s="231" t="s">
        <v>46</v>
      </c>
      <c r="C2" s="228"/>
      <c r="D2" s="229"/>
      <c r="E2" s="230" t="s">
        <v>61</v>
      </c>
      <c r="M2" s="12" t="s">
        <v>47</v>
      </c>
      <c r="R2" s="12" t="str">
        <f>'ยอด ม.5'!B9</f>
        <v>...........-.............</v>
      </c>
    </row>
    <row r="3" spans="1:40" s="13" customFormat="1" ht="17.25" customHeight="1">
      <c r="A3" s="14" t="s">
        <v>73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ม.5'!F8</f>
        <v>748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41566</v>
      </c>
      <c r="C7" s="17" t="s">
        <v>84</v>
      </c>
      <c r="D7" s="18" t="s">
        <v>311</v>
      </c>
      <c r="E7" s="19" t="s">
        <v>312</v>
      </c>
      <c r="F7" s="20" t="s">
        <v>17</v>
      </c>
      <c r="G7" s="71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41569</v>
      </c>
      <c r="C8" s="26" t="s">
        <v>84</v>
      </c>
      <c r="D8" s="27" t="s">
        <v>313</v>
      </c>
      <c r="E8" s="28" t="s">
        <v>314</v>
      </c>
      <c r="F8" s="24" t="s">
        <v>13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25">
        <v>41570</v>
      </c>
      <c r="C9" s="26" t="s">
        <v>84</v>
      </c>
      <c r="D9" s="27" t="s">
        <v>315</v>
      </c>
      <c r="E9" s="28" t="s">
        <v>316</v>
      </c>
      <c r="F9" s="24" t="s">
        <v>14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41595</v>
      </c>
      <c r="C10" s="26" t="s">
        <v>84</v>
      </c>
      <c r="D10" s="27" t="s">
        <v>317</v>
      </c>
      <c r="E10" s="28" t="s">
        <v>318</v>
      </c>
      <c r="F10" s="24" t="s">
        <v>15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41604</v>
      </c>
      <c r="C11" s="36" t="s">
        <v>84</v>
      </c>
      <c r="D11" s="37" t="s">
        <v>319</v>
      </c>
      <c r="E11" s="38" t="s">
        <v>320</v>
      </c>
      <c r="F11" s="34" t="s">
        <v>16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41605</v>
      </c>
      <c r="C12" s="17" t="s">
        <v>84</v>
      </c>
      <c r="D12" s="18" t="s">
        <v>321</v>
      </c>
      <c r="E12" s="19" t="s">
        <v>322</v>
      </c>
      <c r="F12" s="20" t="s">
        <v>17</v>
      </c>
      <c r="G12" s="7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41638</v>
      </c>
      <c r="C13" s="26" t="s">
        <v>84</v>
      </c>
      <c r="D13" s="27" t="s">
        <v>323</v>
      </c>
      <c r="E13" s="28" t="s">
        <v>324</v>
      </c>
      <c r="F13" s="24" t="s">
        <v>13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41726</v>
      </c>
      <c r="C14" s="26" t="s">
        <v>84</v>
      </c>
      <c r="D14" s="27" t="s">
        <v>325</v>
      </c>
      <c r="E14" s="28" t="s">
        <v>326</v>
      </c>
      <c r="F14" s="24" t="s">
        <v>14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41941</v>
      </c>
      <c r="C15" s="26" t="s">
        <v>84</v>
      </c>
      <c r="D15" s="27" t="s">
        <v>327</v>
      </c>
      <c r="E15" s="28" t="s">
        <v>328</v>
      </c>
      <c r="F15" s="24" t="s">
        <v>15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41945</v>
      </c>
      <c r="C16" s="36" t="s">
        <v>84</v>
      </c>
      <c r="D16" s="37" t="s">
        <v>329</v>
      </c>
      <c r="E16" s="38" t="s">
        <v>330</v>
      </c>
      <c r="F16" s="34" t="s">
        <v>16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43774</v>
      </c>
      <c r="C17" s="17" t="s">
        <v>84</v>
      </c>
      <c r="D17" s="18" t="s">
        <v>332</v>
      </c>
      <c r="E17" s="19" t="s">
        <v>333</v>
      </c>
      <c r="F17" s="20" t="s">
        <v>13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25">
        <v>43775</v>
      </c>
      <c r="C18" s="26" t="s">
        <v>84</v>
      </c>
      <c r="D18" s="27" t="s">
        <v>109</v>
      </c>
      <c r="E18" s="28" t="s">
        <v>334</v>
      </c>
      <c r="F18" s="24" t="s">
        <v>14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41543</v>
      </c>
      <c r="C19" s="26" t="s">
        <v>85</v>
      </c>
      <c r="D19" s="45" t="s">
        <v>335</v>
      </c>
      <c r="E19" s="28" t="s">
        <v>336</v>
      </c>
      <c r="F19" s="24" t="s">
        <v>15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25">
        <v>41552</v>
      </c>
      <c r="C20" s="26" t="s">
        <v>85</v>
      </c>
      <c r="D20" s="27" t="s">
        <v>337</v>
      </c>
      <c r="E20" s="28" t="s">
        <v>338</v>
      </c>
      <c r="F20" s="24" t="s">
        <v>17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41553</v>
      </c>
      <c r="C21" s="36" t="s">
        <v>85</v>
      </c>
      <c r="D21" s="37" t="s">
        <v>339</v>
      </c>
      <c r="E21" s="38" t="s">
        <v>340</v>
      </c>
      <c r="F21" s="34" t="s">
        <v>13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41556</v>
      </c>
      <c r="C22" s="17" t="s">
        <v>85</v>
      </c>
      <c r="D22" s="18" t="s">
        <v>341</v>
      </c>
      <c r="E22" s="19" t="s">
        <v>342</v>
      </c>
      <c r="F22" s="20" t="s">
        <v>14</v>
      </c>
      <c r="G22" s="71"/>
      <c r="H22" s="21"/>
      <c r="I22" s="21"/>
      <c r="J22" s="21"/>
      <c r="K22" s="21"/>
      <c r="L22" s="44"/>
      <c r="M22" s="44"/>
      <c r="N22" s="44"/>
      <c r="O22" s="44"/>
      <c r="P22" s="217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25">
        <v>41577</v>
      </c>
      <c r="C23" s="26" t="s">
        <v>85</v>
      </c>
      <c r="D23" s="27" t="s">
        <v>343</v>
      </c>
      <c r="E23" s="28" t="s">
        <v>344</v>
      </c>
      <c r="F23" s="24" t="s">
        <v>15</v>
      </c>
      <c r="G23" s="72"/>
      <c r="H23" s="29"/>
      <c r="I23" s="29"/>
      <c r="J23" s="29"/>
      <c r="K23" s="29"/>
      <c r="L23" s="31"/>
      <c r="M23" s="31"/>
      <c r="N23" s="31"/>
      <c r="O23" s="31"/>
      <c r="P23" s="218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41585</v>
      </c>
      <c r="C24" s="26" t="s">
        <v>85</v>
      </c>
      <c r="D24" s="27" t="s">
        <v>345</v>
      </c>
      <c r="E24" s="28" t="s">
        <v>346</v>
      </c>
      <c r="F24" s="24" t="s">
        <v>16</v>
      </c>
      <c r="G24" s="72"/>
      <c r="H24" s="29"/>
      <c r="I24" s="29"/>
      <c r="J24" s="29"/>
      <c r="K24" s="29"/>
      <c r="L24" s="29"/>
      <c r="M24" s="29"/>
      <c r="N24" s="29"/>
      <c r="O24" s="29"/>
      <c r="P24" s="218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41586</v>
      </c>
      <c r="C25" s="26" t="s">
        <v>85</v>
      </c>
      <c r="D25" s="27" t="s">
        <v>347</v>
      </c>
      <c r="E25" s="28" t="s">
        <v>348</v>
      </c>
      <c r="F25" s="24" t="s">
        <v>16</v>
      </c>
      <c r="G25" s="72"/>
      <c r="H25" s="29"/>
      <c r="I25" s="29"/>
      <c r="J25" s="29"/>
      <c r="K25" s="29"/>
      <c r="L25" s="29"/>
      <c r="M25" s="29"/>
      <c r="N25" s="29"/>
      <c r="O25" s="29"/>
      <c r="P25" s="218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35">
        <v>41611</v>
      </c>
      <c r="C26" s="36" t="s">
        <v>85</v>
      </c>
      <c r="D26" s="37" t="s">
        <v>349</v>
      </c>
      <c r="E26" s="38" t="s">
        <v>117</v>
      </c>
      <c r="F26" s="34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219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16">
        <v>41618</v>
      </c>
      <c r="C27" s="46" t="s">
        <v>85</v>
      </c>
      <c r="D27" s="47" t="s">
        <v>350</v>
      </c>
      <c r="E27" s="48" t="s">
        <v>351</v>
      </c>
      <c r="F27" s="20" t="s">
        <v>14</v>
      </c>
      <c r="G27" s="75"/>
      <c r="H27" s="51"/>
      <c r="I27" s="51"/>
      <c r="J27" s="51"/>
      <c r="K27" s="51"/>
      <c r="L27" s="49"/>
      <c r="M27" s="49"/>
      <c r="N27" s="49"/>
      <c r="O27" s="49"/>
      <c r="P27" s="22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41622</v>
      </c>
      <c r="C28" s="53" t="s">
        <v>85</v>
      </c>
      <c r="D28" s="27" t="s">
        <v>352</v>
      </c>
      <c r="E28" s="28" t="s">
        <v>353</v>
      </c>
      <c r="F28" s="24" t="s">
        <v>15</v>
      </c>
      <c r="G28" s="72"/>
      <c r="H28" s="29"/>
      <c r="I28" s="29"/>
      <c r="J28" s="29"/>
      <c r="K28" s="29"/>
      <c r="L28" s="29"/>
      <c r="M28" s="29"/>
      <c r="N28" s="29"/>
      <c r="O28" s="29"/>
      <c r="P28" s="218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25">
        <v>41625</v>
      </c>
      <c r="C29" s="26" t="s">
        <v>85</v>
      </c>
      <c r="D29" s="54" t="s">
        <v>354</v>
      </c>
      <c r="E29" s="55" t="s">
        <v>355</v>
      </c>
      <c r="F29" s="24" t="s">
        <v>16</v>
      </c>
      <c r="G29" s="72"/>
      <c r="H29" s="29"/>
      <c r="I29" s="29"/>
      <c r="J29" s="29"/>
      <c r="K29" s="29"/>
      <c r="L29" s="29"/>
      <c r="M29" s="29"/>
      <c r="N29" s="29"/>
      <c r="O29" s="29"/>
      <c r="P29" s="218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25">
        <v>41629</v>
      </c>
      <c r="C30" s="26" t="s">
        <v>85</v>
      </c>
      <c r="D30" s="27" t="s">
        <v>356</v>
      </c>
      <c r="E30" s="28" t="s">
        <v>357</v>
      </c>
      <c r="F30" s="24" t="s">
        <v>17</v>
      </c>
      <c r="G30" s="72"/>
      <c r="H30" s="29"/>
      <c r="I30" s="29"/>
      <c r="J30" s="29"/>
      <c r="K30" s="29"/>
      <c r="L30" s="29"/>
      <c r="M30" s="29"/>
      <c r="N30" s="29"/>
      <c r="O30" s="29"/>
      <c r="P30" s="218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41645</v>
      </c>
      <c r="C31" s="212" t="s">
        <v>85</v>
      </c>
      <c r="D31" s="213" t="s">
        <v>358</v>
      </c>
      <c r="E31" s="214" t="s">
        <v>359</v>
      </c>
      <c r="F31" s="34" t="s">
        <v>13</v>
      </c>
      <c r="G31" s="215"/>
      <c r="H31" s="216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15">
        <v>26</v>
      </c>
      <c r="B32" s="16">
        <v>41648</v>
      </c>
      <c r="C32" s="17" t="s">
        <v>85</v>
      </c>
      <c r="D32" s="18" t="s">
        <v>360</v>
      </c>
      <c r="E32" s="19" t="s">
        <v>115</v>
      </c>
      <c r="F32" s="20" t="s">
        <v>14</v>
      </c>
      <c r="G32" s="71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41664</v>
      </c>
      <c r="C33" s="26" t="s">
        <v>85</v>
      </c>
      <c r="D33" s="27" t="s">
        <v>361</v>
      </c>
      <c r="E33" s="28" t="s">
        <v>183</v>
      </c>
      <c r="F33" s="24" t="s">
        <v>15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43776</v>
      </c>
      <c r="C34" s="26" t="s">
        <v>85</v>
      </c>
      <c r="D34" s="27" t="s">
        <v>362</v>
      </c>
      <c r="E34" s="28" t="s">
        <v>363</v>
      </c>
      <c r="F34" s="24" t="s">
        <v>16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/>
      <c r="B35" s="184"/>
      <c r="C35" s="26"/>
      <c r="D35" s="27"/>
      <c r="E35" s="28"/>
      <c r="F35" s="24"/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/>
      <c r="B36" s="191"/>
      <c r="C36" s="36"/>
      <c r="D36" s="37"/>
      <c r="E36" s="38"/>
      <c r="F36" s="34"/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6" customHeight="1">
      <c r="A37" s="66"/>
      <c r="B37" s="401"/>
      <c r="C37" s="355"/>
      <c r="D37" s="356"/>
      <c r="E37" s="35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357"/>
      <c r="Y37" s="358"/>
      <c r="AB37" s="10"/>
      <c r="AK37" s="9"/>
      <c r="AM37" s="9"/>
      <c r="AN37" s="3"/>
    </row>
    <row r="38" spans="1:40" s="2" customFormat="1" ht="16.25" customHeight="1">
      <c r="A38" s="65"/>
      <c r="B38" s="69" t="s">
        <v>24</v>
      </c>
      <c r="C38" s="66"/>
      <c r="E38" s="66">
        <f>I38+O38</f>
        <v>28</v>
      </c>
      <c r="F38" s="67" t="s">
        <v>6</v>
      </c>
      <c r="G38" s="69" t="s">
        <v>11</v>
      </c>
      <c r="H38" s="69"/>
      <c r="I38" s="66">
        <f>COUNTIF($C$7:$C$36,"ช")</f>
        <v>12</v>
      </c>
      <c r="J38" s="65"/>
      <c r="K38" s="68" t="s">
        <v>8</v>
      </c>
      <c r="L38" s="69"/>
      <c r="M38" s="348" t="s">
        <v>7</v>
      </c>
      <c r="N38" s="348"/>
      <c r="O38" s="66">
        <f>COUNTIF($C$7:$C$36,"ญ")</f>
        <v>16</v>
      </c>
      <c r="P38" s="65"/>
      <c r="Q38" s="68" t="s">
        <v>8</v>
      </c>
      <c r="X38" s="65"/>
      <c r="Y38" s="65"/>
    </row>
    <row r="39" spans="1:40" s="264" customFormat="1" ht="17" hidden="1" customHeight="1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</row>
    <row r="40" spans="1:40" s="261" customFormat="1" ht="15" hidden="1" customHeight="1">
      <c r="A40" s="259"/>
      <c r="B40" s="382"/>
      <c r="C40" s="259"/>
      <c r="D40" s="383" t="s">
        <v>13</v>
      </c>
      <c r="E40" s="383">
        <f>COUNTIF($F$7:$F$36,"แดง")</f>
        <v>6</v>
      </c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</row>
    <row r="41" spans="1:40" s="261" customFormat="1" ht="15" hidden="1" customHeight="1">
      <c r="A41" s="259"/>
      <c r="B41" s="382"/>
      <c r="C41" s="259"/>
      <c r="D41" s="383" t="s">
        <v>14</v>
      </c>
      <c r="E41" s="383">
        <f>COUNTIF($F$7:$F$36,"เหลือง")</f>
        <v>6</v>
      </c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</row>
    <row r="42" spans="1:40" s="261" customFormat="1" ht="15" hidden="1" customHeight="1">
      <c r="A42" s="259"/>
      <c r="B42" s="382"/>
      <c r="C42" s="259"/>
      <c r="D42" s="383" t="s">
        <v>15</v>
      </c>
      <c r="E42" s="383">
        <f>COUNTIF($F$7:$F$36,"น้ำเงิน")</f>
        <v>6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</row>
    <row r="43" spans="1:40" s="261" customFormat="1" ht="15" hidden="1" customHeight="1">
      <c r="A43" s="259"/>
      <c r="B43" s="382"/>
      <c r="C43" s="259"/>
      <c r="D43" s="383" t="s">
        <v>16</v>
      </c>
      <c r="E43" s="383">
        <f>COUNTIF($F$7:$F$36,"ม่วง")</f>
        <v>6</v>
      </c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</row>
    <row r="44" spans="1:40" s="261" customFormat="1" ht="15" hidden="1" customHeight="1">
      <c r="A44" s="259"/>
      <c r="B44" s="382"/>
      <c r="C44" s="259"/>
      <c r="D44" s="383" t="s">
        <v>17</v>
      </c>
      <c r="E44" s="383">
        <f>COUNTIF($F$7:$F$36,"ฟ้า")</f>
        <v>4</v>
      </c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</row>
    <row r="45" spans="1:40" s="261" customFormat="1" ht="15" hidden="1" customHeight="1">
      <c r="A45" s="259"/>
      <c r="B45" s="382"/>
      <c r="C45" s="259"/>
      <c r="D45" s="383" t="s">
        <v>5</v>
      </c>
      <c r="E45" s="383">
        <f>SUM(E40:E44)</f>
        <v>28</v>
      </c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40" s="261" customFormat="1" ht="15" customHeight="1">
      <c r="B46" s="260"/>
      <c r="C46" s="262"/>
      <c r="D46" s="222"/>
      <c r="E46" s="222"/>
    </row>
    <row r="48" spans="1:40" ht="15" customHeight="1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20" zoomScaleNormal="120" workbookViewId="0">
      <selection activeCell="F58" sqref="F58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ม.5'!B10</f>
        <v>นางสาวภัทรมน  อินไหม</v>
      </c>
    </row>
    <row r="2" spans="1:40" s="12" customFormat="1" ht="18" customHeight="1">
      <c r="B2" s="231" t="s">
        <v>46</v>
      </c>
      <c r="C2" s="228"/>
      <c r="D2" s="229"/>
      <c r="E2" s="230" t="s">
        <v>62</v>
      </c>
      <c r="M2" s="12" t="s">
        <v>47</v>
      </c>
      <c r="R2" s="12" t="str">
        <f>'ยอด ม.5'!B11</f>
        <v>นายทวิพงศ์ ศรีสุวรรณ</v>
      </c>
    </row>
    <row r="3" spans="1:40" s="13" customFormat="1" ht="17.25" customHeight="1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ม.5'!F10</f>
        <v>747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77">
        <v>41063</v>
      </c>
      <c r="C7" s="178" t="s">
        <v>84</v>
      </c>
      <c r="D7" s="179" t="s">
        <v>364</v>
      </c>
      <c r="E7" s="180" t="s">
        <v>365</v>
      </c>
      <c r="F7" s="181" t="s">
        <v>17</v>
      </c>
      <c r="G7" s="182"/>
      <c r="H7" s="183"/>
      <c r="I7" s="183"/>
      <c r="J7" s="183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184">
        <v>41529</v>
      </c>
      <c r="C8" s="185" t="s">
        <v>84</v>
      </c>
      <c r="D8" s="186" t="s">
        <v>182</v>
      </c>
      <c r="E8" s="187" t="s">
        <v>366</v>
      </c>
      <c r="F8" s="188" t="s">
        <v>13</v>
      </c>
      <c r="G8" s="189"/>
      <c r="H8" s="190"/>
      <c r="I8" s="190"/>
      <c r="J8" s="190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184">
        <v>41558</v>
      </c>
      <c r="C9" s="185" t="s">
        <v>84</v>
      </c>
      <c r="D9" s="186" t="s">
        <v>367</v>
      </c>
      <c r="E9" s="187" t="s">
        <v>368</v>
      </c>
      <c r="F9" s="188" t="s">
        <v>14</v>
      </c>
      <c r="G9" s="189"/>
      <c r="H9" s="190"/>
      <c r="I9" s="190"/>
      <c r="J9" s="190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184">
        <v>41559</v>
      </c>
      <c r="C10" s="185" t="s">
        <v>84</v>
      </c>
      <c r="D10" s="186" t="s">
        <v>369</v>
      </c>
      <c r="E10" s="187" t="s">
        <v>370</v>
      </c>
      <c r="F10" s="188" t="s">
        <v>15</v>
      </c>
      <c r="G10" s="189"/>
      <c r="H10" s="190"/>
      <c r="I10" s="190"/>
      <c r="J10" s="190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191">
        <v>41573</v>
      </c>
      <c r="C11" s="192" t="s">
        <v>84</v>
      </c>
      <c r="D11" s="193" t="s">
        <v>371</v>
      </c>
      <c r="E11" s="194" t="s">
        <v>372</v>
      </c>
      <c r="F11" s="195" t="s">
        <v>16</v>
      </c>
      <c r="G11" s="196"/>
      <c r="H11" s="197"/>
      <c r="I11" s="197"/>
      <c r="J11" s="197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98">
        <v>41598</v>
      </c>
      <c r="C12" s="178" t="s">
        <v>84</v>
      </c>
      <c r="D12" s="179" t="s">
        <v>100</v>
      </c>
      <c r="E12" s="180" t="s">
        <v>138</v>
      </c>
      <c r="F12" s="181" t="s">
        <v>17</v>
      </c>
      <c r="G12" s="182"/>
      <c r="H12" s="183"/>
      <c r="I12" s="183"/>
      <c r="J12" s="183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41644</v>
      </c>
      <c r="C13" s="185" t="s">
        <v>84</v>
      </c>
      <c r="D13" s="186" t="s">
        <v>374</v>
      </c>
      <c r="E13" s="187" t="s">
        <v>375</v>
      </c>
      <c r="F13" s="188" t="s">
        <v>14</v>
      </c>
      <c r="G13" s="189"/>
      <c r="H13" s="190"/>
      <c r="I13" s="190"/>
      <c r="J13" s="190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41671</v>
      </c>
      <c r="C14" s="185" t="s">
        <v>84</v>
      </c>
      <c r="D14" s="186" t="s">
        <v>376</v>
      </c>
      <c r="E14" s="187" t="s">
        <v>377</v>
      </c>
      <c r="F14" s="188" t="s">
        <v>15</v>
      </c>
      <c r="G14" s="189"/>
      <c r="H14" s="190"/>
      <c r="I14" s="190"/>
      <c r="J14" s="190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41673</v>
      </c>
      <c r="C15" s="185" t="s">
        <v>84</v>
      </c>
      <c r="D15" s="186" t="s">
        <v>378</v>
      </c>
      <c r="E15" s="187" t="s">
        <v>379</v>
      </c>
      <c r="F15" s="188" t="s">
        <v>16</v>
      </c>
      <c r="G15" s="199"/>
      <c r="H15" s="200"/>
      <c r="I15" s="200"/>
      <c r="J15" s="200"/>
      <c r="K15" s="163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41717</v>
      </c>
      <c r="C16" s="192" t="s">
        <v>84</v>
      </c>
      <c r="D16" s="193" t="s">
        <v>380</v>
      </c>
      <c r="E16" s="194" t="s">
        <v>381</v>
      </c>
      <c r="F16" s="195" t="s">
        <v>17</v>
      </c>
      <c r="G16" s="196"/>
      <c r="H16" s="197"/>
      <c r="I16" s="197"/>
      <c r="J16" s="197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41719</v>
      </c>
      <c r="C17" s="178" t="s">
        <v>84</v>
      </c>
      <c r="D17" s="179" t="s">
        <v>382</v>
      </c>
      <c r="E17" s="180" t="s">
        <v>188</v>
      </c>
      <c r="F17" s="181" t="s">
        <v>13</v>
      </c>
      <c r="G17" s="182"/>
      <c r="H17" s="183"/>
      <c r="I17" s="183"/>
      <c r="J17" s="183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367">
        <v>41765</v>
      </c>
      <c r="C18" s="185" t="s">
        <v>84</v>
      </c>
      <c r="D18" s="186" t="s">
        <v>383</v>
      </c>
      <c r="E18" s="187" t="s">
        <v>384</v>
      </c>
      <c r="F18" s="188" t="s">
        <v>14</v>
      </c>
      <c r="G18" s="189"/>
      <c r="H18" s="190"/>
      <c r="I18" s="190"/>
      <c r="J18" s="190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365">
        <v>41946</v>
      </c>
      <c r="C19" s="185" t="s">
        <v>84</v>
      </c>
      <c r="D19" s="249" t="s">
        <v>385</v>
      </c>
      <c r="E19" s="187" t="s">
        <v>386</v>
      </c>
      <c r="F19" s="188" t="s">
        <v>15</v>
      </c>
      <c r="G19" s="189"/>
      <c r="H19" s="190"/>
      <c r="I19" s="190"/>
      <c r="J19" s="190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367">
        <v>41948</v>
      </c>
      <c r="C20" s="185" t="s">
        <v>84</v>
      </c>
      <c r="D20" s="186" t="s">
        <v>387</v>
      </c>
      <c r="E20" s="187" t="s">
        <v>388</v>
      </c>
      <c r="F20" s="188" t="s">
        <v>16</v>
      </c>
      <c r="G20" s="189"/>
      <c r="H20" s="190"/>
      <c r="I20" s="190"/>
      <c r="J20" s="190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63">
        <v>43777</v>
      </c>
      <c r="C21" s="192" t="s">
        <v>84</v>
      </c>
      <c r="D21" s="193" t="s">
        <v>389</v>
      </c>
      <c r="E21" s="194" t="s">
        <v>390</v>
      </c>
      <c r="F21" s="195" t="s">
        <v>17</v>
      </c>
      <c r="G21" s="196"/>
      <c r="H21" s="197"/>
      <c r="I21" s="197"/>
      <c r="J21" s="197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368">
        <v>43778</v>
      </c>
      <c r="C22" s="178" t="s">
        <v>84</v>
      </c>
      <c r="D22" s="179" t="s">
        <v>391</v>
      </c>
      <c r="E22" s="180" t="s">
        <v>392</v>
      </c>
      <c r="F22" s="181" t="s">
        <v>13</v>
      </c>
      <c r="G22" s="182"/>
      <c r="H22" s="183"/>
      <c r="I22" s="183"/>
      <c r="J22" s="183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367">
        <v>43779</v>
      </c>
      <c r="C23" s="185" t="s">
        <v>84</v>
      </c>
      <c r="D23" s="186" t="s">
        <v>109</v>
      </c>
      <c r="E23" s="187" t="s">
        <v>393</v>
      </c>
      <c r="F23" s="188" t="s">
        <v>14</v>
      </c>
      <c r="G23" s="211"/>
      <c r="H23" s="190"/>
      <c r="I23" s="190"/>
      <c r="J23" s="190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367">
        <v>43781</v>
      </c>
      <c r="C24" s="185" t="s">
        <v>84</v>
      </c>
      <c r="D24" s="186" t="s">
        <v>176</v>
      </c>
      <c r="E24" s="187" t="s">
        <v>394</v>
      </c>
      <c r="F24" s="188" t="s">
        <v>16</v>
      </c>
      <c r="G24" s="189"/>
      <c r="H24" s="190"/>
      <c r="I24" s="190"/>
      <c r="J24" s="190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367">
        <v>41548</v>
      </c>
      <c r="C25" s="185" t="s">
        <v>85</v>
      </c>
      <c r="D25" s="186" t="s">
        <v>395</v>
      </c>
      <c r="E25" s="187" t="s">
        <v>396</v>
      </c>
      <c r="F25" s="188" t="s">
        <v>16</v>
      </c>
      <c r="G25" s="189"/>
      <c r="H25" s="190"/>
      <c r="I25" s="190"/>
      <c r="J25" s="190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363">
        <v>41626</v>
      </c>
      <c r="C26" s="192" t="s">
        <v>85</v>
      </c>
      <c r="D26" s="193" t="s">
        <v>397</v>
      </c>
      <c r="E26" s="194" t="s">
        <v>398</v>
      </c>
      <c r="F26" s="195" t="s">
        <v>17</v>
      </c>
      <c r="G26" s="196"/>
      <c r="H26" s="197"/>
      <c r="I26" s="197"/>
      <c r="J26" s="197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368">
        <v>41646</v>
      </c>
      <c r="C27" s="250" t="s">
        <v>85</v>
      </c>
      <c r="D27" s="251" t="s">
        <v>177</v>
      </c>
      <c r="E27" s="252" t="s">
        <v>399</v>
      </c>
      <c r="F27" s="181" t="s">
        <v>13</v>
      </c>
      <c r="G27" s="201"/>
      <c r="H27" s="202"/>
      <c r="I27" s="202"/>
      <c r="J27" s="202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367">
        <v>41649</v>
      </c>
      <c r="C28" s="185" t="s">
        <v>85</v>
      </c>
      <c r="D28" s="186" t="s">
        <v>400</v>
      </c>
      <c r="E28" s="187" t="s">
        <v>401</v>
      </c>
      <c r="F28" s="188" t="s">
        <v>14</v>
      </c>
      <c r="G28" s="189"/>
      <c r="H28" s="190"/>
      <c r="I28" s="190"/>
      <c r="J28" s="190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367">
        <v>41657</v>
      </c>
      <c r="C29" s="185" t="s">
        <v>85</v>
      </c>
      <c r="D29" s="186" t="s">
        <v>402</v>
      </c>
      <c r="E29" s="187" t="s">
        <v>403</v>
      </c>
      <c r="F29" s="188" t="s">
        <v>15</v>
      </c>
      <c r="G29" s="189"/>
      <c r="H29" s="190"/>
      <c r="I29" s="190"/>
      <c r="J29" s="190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367">
        <v>41659</v>
      </c>
      <c r="C30" s="185" t="s">
        <v>85</v>
      </c>
      <c r="D30" s="186" t="s">
        <v>404</v>
      </c>
      <c r="E30" s="187" t="s">
        <v>405</v>
      </c>
      <c r="F30" s="188" t="s">
        <v>16</v>
      </c>
      <c r="G30" s="189"/>
      <c r="H30" s="190"/>
      <c r="I30" s="190"/>
      <c r="J30" s="190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63">
        <v>41692</v>
      </c>
      <c r="C31" s="254" t="s">
        <v>85</v>
      </c>
      <c r="D31" s="255" t="s">
        <v>406</v>
      </c>
      <c r="E31" s="256" t="s">
        <v>407</v>
      </c>
      <c r="F31" s="195" t="s">
        <v>17</v>
      </c>
      <c r="G31" s="475"/>
      <c r="H31" s="202"/>
      <c r="I31" s="202"/>
      <c r="J31" s="202"/>
      <c r="K31" s="51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15">
        <v>26</v>
      </c>
      <c r="B32" s="368">
        <v>41707</v>
      </c>
      <c r="C32" s="178" t="s">
        <v>85</v>
      </c>
      <c r="D32" s="179" t="s">
        <v>408</v>
      </c>
      <c r="E32" s="180" t="s">
        <v>409</v>
      </c>
      <c r="F32" s="181" t="s">
        <v>13</v>
      </c>
      <c r="G32" s="443"/>
      <c r="H32" s="183"/>
      <c r="I32" s="183"/>
      <c r="J32" s="183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367">
        <v>41728</v>
      </c>
      <c r="C33" s="185" t="s">
        <v>85</v>
      </c>
      <c r="D33" s="186" t="s">
        <v>224</v>
      </c>
      <c r="E33" s="187" t="s">
        <v>410</v>
      </c>
      <c r="F33" s="188" t="s">
        <v>14</v>
      </c>
      <c r="G33" s="189"/>
      <c r="H33" s="190"/>
      <c r="I33" s="190"/>
      <c r="J33" s="190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367">
        <v>41739</v>
      </c>
      <c r="C34" s="185" t="s">
        <v>85</v>
      </c>
      <c r="D34" s="186" t="s">
        <v>411</v>
      </c>
      <c r="E34" s="187" t="s">
        <v>412</v>
      </c>
      <c r="F34" s="188" t="s">
        <v>15</v>
      </c>
      <c r="G34" s="189"/>
      <c r="H34" s="190"/>
      <c r="I34" s="190"/>
      <c r="J34" s="190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367">
        <v>41787</v>
      </c>
      <c r="C35" s="185" t="s">
        <v>85</v>
      </c>
      <c r="D35" s="186" t="s">
        <v>104</v>
      </c>
      <c r="E35" s="187" t="s">
        <v>413</v>
      </c>
      <c r="F35" s="188" t="s">
        <v>16</v>
      </c>
      <c r="G35" s="189"/>
      <c r="H35" s="190"/>
      <c r="I35" s="190"/>
      <c r="J35" s="190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63">
        <v>41788</v>
      </c>
      <c r="C36" s="192" t="s">
        <v>85</v>
      </c>
      <c r="D36" s="193" t="s">
        <v>414</v>
      </c>
      <c r="E36" s="194" t="s">
        <v>415</v>
      </c>
      <c r="F36" s="195" t="s">
        <v>17</v>
      </c>
      <c r="G36" s="196"/>
      <c r="H36" s="197"/>
      <c r="I36" s="197"/>
      <c r="J36" s="197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AB36" s="10"/>
      <c r="AK36" s="9"/>
      <c r="AM36" s="9"/>
      <c r="AN36" s="3"/>
    </row>
    <row r="37" spans="1:40" s="2" customFormat="1" ht="16.25" customHeight="1">
      <c r="A37" s="15">
        <v>31</v>
      </c>
      <c r="B37" s="368">
        <v>41980</v>
      </c>
      <c r="C37" s="178" t="s">
        <v>85</v>
      </c>
      <c r="D37" s="179" t="s">
        <v>113</v>
      </c>
      <c r="E37" s="180" t="s">
        <v>416</v>
      </c>
      <c r="F37" s="258" t="s">
        <v>13</v>
      </c>
      <c r="G37" s="207"/>
      <c r="H37" s="208"/>
      <c r="I37" s="208"/>
      <c r="J37" s="208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22"/>
      <c r="X37" s="21"/>
      <c r="Y37" s="23"/>
    </row>
    <row r="38" spans="1:40" s="2" customFormat="1" ht="16.25" customHeight="1">
      <c r="A38" s="24">
        <v>32</v>
      </c>
      <c r="B38" s="367">
        <v>43782</v>
      </c>
      <c r="C38" s="185" t="s">
        <v>85</v>
      </c>
      <c r="D38" s="186" t="s">
        <v>417</v>
      </c>
      <c r="E38" s="187" t="s">
        <v>418</v>
      </c>
      <c r="F38" s="188" t="s">
        <v>15</v>
      </c>
      <c r="G38" s="189"/>
      <c r="H38" s="190"/>
      <c r="I38" s="190"/>
      <c r="J38" s="190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367">
        <v>43783</v>
      </c>
      <c r="C39" s="185" t="s">
        <v>85</v>
      </c>
      <c r="D39" s="186" t="s">
        <v>185</v>
      </c>
      <c r="E39" s="187" t="s">
        <v>419</v>
      </c>
      <c r="F39" s="188" t="s">
        <v>16</v>
      </c>
      <c r="G39" s="189"/>
      <c r="H39" s="190"/>
      <c r="I39" s="190"/>
      <c r="J39" s="190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367">
        <v>43784</v>
      </c>
      <c r="C40" s="185" t="s">
        <v>85</v>
      </c>
      <c r="D40" s="186" t="s">
        <v>420</v>
      </c>
      <c r="E40" s="187" t="s">
        <v>421</v>
      </c>
      <c r="F40" s="188" t="s">
        <v>17</v>
      </c>
      <c r="G40" s="189"/>
      <c r="H40" s="190"/>
      <c r="I40" s="190"/>
      <c r="J40" s="190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/>
      <c r="B41" s="366"/>
      <c r="C41" s="192"/>
      <c r="D41" s="193"/>
      <c r="E41" s="194"/>
      <c r="F41" s="195"/>
      <c r="G41" s="196"/>
      <c r="H41" s="197"/>
      <c r="I41" s="197"/>
      <c r="J41" s="197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4"/>
      <c r="AB41" s="10"/>
      <c r="AK41" s="9"/>
      <c r="AM41" s="9"/>
      <c r="AN41" s="3"/>
    </row>
    <row r="42" spans="1:40" s="2" customFormat="1" ht="16.25" customHeight="1">
      <c r="A42" s="340"/>
      <c r="B42" s="450"/>
      <c r="C42" s="451"/>
      <c r="D42" s="452"/>
      <c r="E42" s="453"/>
      <c r="F42" s="454"/>
      <c r="G42" s="455"/>
      <c r="H42" s="456"/>
      <c r="I42" s="456"/>
      <c r="J42" s="456"/>
      <c r="K42" s="341"/>
      <c r="L42" s="341"/>
      <c r="M42" s="341"/>
      <c r="N42" s="341"/>
      <c r="O42" s="341"/>
      <c r="P42" s="342"/>
      <c r="Q42" s="342"/>
      <c r="R42" s="342"/>
      <c r="S42" s="342"/>
      <c r="T42" s="342"/>
      <c r="U42" s="342"/>
      <c r="V42" s="342"/>
      <c r="W42" s="342"/>
      <c r="X42" s="343"/>
      <c r="Y42" s="344"/>
      <c r="AB42" s="10"/>
      <c r="AK42" s="9"/>
      <c r="AM42" s="9"/>
      <c r="AN42" s="3"/>
    </row>
    <row r="43" spans="1:40" s="2" customFormat="1" ht="5" customHeight="1">
      <c r="A43" s="66"/>
      <c r="B43" s="359"/>
      <c r="C43" s="360"/>
      <c r="D43" s="361"/>
      <c r="E43" s="362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357"/>
      <c r="Y43" s="358"/>
      <c r="AB43" s="10"/>
      <c r="AK43" s="9"/>
      <c r="AM43" s="9"/>
      <c r="AN43" s="3"/>
    </row>
    <row r="44" spans="1:40" s="2" customFormat="1" ht="16.25" customHeight="1">
      <c r="A44" s="65"/>
      <c r="B44" s="69" t="s">
        <v>24</v>
      </c>
      <c r="C44" s="66"/>
      <c r="E44" s="66">
        <f>I44+O44</f>
        <v>34</v>
      </c>
      <c r="F44" s="67" t="s">
        <v>6</v>
      </c>
      <c r="G44" s="69" t="s">
        <v>11</v>
      </c>
      <c r="H44" s="69"/>
      <c r="I44" s="66">
        <f>COUNTIF($C$7:$C$42,"ช")</f>
        <v>18</v>
      </c>
      <c r="J44" s="65"/>
      <c r="K44" s="68" t="s">
        <v>8</v>
      </c>
      <c r="L44" s="69"/>
      <c r="M44" s="348" t="s">
        <v>7</v>
      </c>
      <c r="N44" s="348"/>
      <c r="O44" s="66">
        <f>COUNTIF($C$7:$C$42,"ญ")</f>
        <v>16</v>
      </c>
      <c r="P44" s="65"/>
      <c r="Q44" s="68" t="s">
        <v>8</v>
      </c>
      <c r="X44" s="65"/>
      <c r="Y44" s="65"/>
    </row>
    <row r="45" spans="1:40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40" s="261" customFormat="1" ht="15" hidden="1" customHeight="1">
      <c r="A46" s="259"/>
      <c r="B46" s="382"/>
      <c r="C46" s="259"/>
      <c r="D46" s="383" t="s">
        <v>13</v>
      </c>
      <c r="E46" s="383">
        <f>COUNTIF($F$7:$F$42,"แดง")</f>
        <v>6</v>
      </c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</row>
    <row r="47" spans="1:40" s="261" customFormat="1" ht="15" hidden="1" customHeight="1">
      <c r="A47" s="259"/>
      <c r="B47" s="382"/>
      <c r="C47" s="259"/>
      <c r="D47" s="383" t="s">
        <v>14</v>
      </c>
      <c r="E47" s="383">
        <f>COUNTIF($F$7:$F$42,"เหลือง")</f>
        <v>6</v>
      </c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40" s="261" customFormat="1" ht="15" hidden="1" customHeight="1">
      <c r="A48" s="259"/>
      <c r="B48" s="382"/>
      <c r="C48" s="259"/>
      <c r="D48" s="383" t="s">
        <v>15</v>
      </c>
      <c r="E48" s="383">
        <f>COUNTIF($F$7:$F$42,"น้ำเงิน")</f>
        <v>6</v>
      </c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261" customFormat="1" ht="15" hidden="1" customHeight="1">
      <c r="A49" s="259"/>
      <c r="B49" s="382"/>
      <c r="C49" s="259"/>
      <c r="D49" s="383" t="s">
        <v>16</v>
      </c>
      <c r="E49" s="383">
        <f>COUNTIF($F$7:$F$42,"ม่วง")</f>
        <v>8</v>
      </c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382"/>
      <c r="C50" s="259"/>
      <c r="D50" s="383" t="s">
        <v>17</v>
      </c>
      <c r="E50" s="383">
        <f>COUNTIF($F$7:$F$42,"ฟ้า")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382"/>
      <c r="C51" s="259"/>
      <c r="D51" s="383" t="s">
        <v>5</v>
      </c>
      <c r="E51" s="383">
        <f>SUM(E46:E50)</f>
        <v>34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customHeight="1">
      <c r="B52" s="260"/>
      <c r="C52" s="262"/>
      <c r="D52" s="222"/>
      <c r="E52" s="222"/>
    </row>
    <row r="53" spans="1:25" s="261" customFormat="1" ht="15" customHeight="1">
      <c r="B53" s="260"/>
      <c r="C53" s="262"/>
      <c r="D53" s="222"/>
      <c r="E53" s="222"/>
    </row>
    <row r="54" spans="1:25" s="261" customFormat="1" ht="15" customHeight="1">
      <c r="B54" s="260"/>
      <c r="C54" s="263"/>
      <c r="D54" s="264"/>
      <c r="E54" s="26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0"/>
  <sheetViews>
    <sheetView zoomScale="120" zoomScaleNormal="120" workbookViewId="0">
      <selection activeCell="A23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ม.5'!B12</f>
        <v>นายกฤติณ ทิพย์มณเฑียร</v>
      </c>
    </row>
    <row r="2" spans="1:40" s="12" customFormat="1" ht="18" customHeight="1">
      <c r="B2" s="231" t="s">
        <v>46</v>
      </c>
      <c r="C2" s="228"/>
      <c r="D2" s="229"/>
      <c r="E2" s="230" t="s">
        <v>63</v>
      </c>
      <c r="M2" s="12" t="s">
        <v>47</v>
      </c>
      <c r="R2" s="12" t="str">
        <f>'ยอด ม.5'!B13</f>
        <v>นางสาวปานไพลิน นุ่มนวล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ม.5'!F12</f>
        <v>746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368">
        <v>41713</v>
      </c>
      <c r="C7" s="178" t="s">
        <v>84</v>
      </c>
      <c r="D7" s="179" t="s">
        <v>422</v>
      </c>
      <c r="E7" s="180" t="s">
        <v>423</v>
      </c>
      <c r="F7" s="181" t="s">
        <v>13</v>
      </c>
      <c r="G7" s="506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184">
        <v>41723</v>
      </c>
      <c r="C8" s="185" t="s">
        <v>84</v>
      </c>
      <c r="D8" s="186" t="s">
        <v>121</v>
      </c>
      <c r="E8" s="187" t="s">
        <v>424</v>
      </c>
      <c r="F8" s="188" t="s">
        <v>14</v>
      </c>
      <c r="G8" s="507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184">
        <v>41771</v>
      </c>
      <c r="C9" s="185" t="s">
        <v>84</v>
      </c>
      <c r="D9" s="186" t="s">
        <v>425</v>
      </c>
      <c r="E9" s="187" t="s">
        <v>426</v>
      </c>
      <c r="F9" s="188" t="s">
        <v>15</v>
      </c>
      <c r="G9" s="8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184">
        <v>41817</v>
      </c>
      <c r="C10" s="185" t="s">
        <v>84</v>
      </c>
      <c r="D10" s="186" t="s">
        <v>427</v>
      </c>
      <c r="E10" s="187" t="s">
        <v>428</v>
      </c>
      <c r="F10" s="188" t="s">
        <v>16</v>
      </c>
      <c r="G10" s="8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02">
        <v>5</v>
      </c>
      <c r="B11" s="306">
        <v>41850</v>
      </c>
      <c r="C11" s="311" t="s">
        <v>84</v>
      </c>
      <c r="D11" s="312" t="s">
        <v>429</v>
      </c>
      <c r="E11" s="313" t="s">
        <v>430</v>
      </c>
      <c r="F11" s="314" t="s">
        <v>17</v>
      </c>
      <c r="G11" s="315"/>
      <c r="H11" s="303"/>
      <c r="I11" s="303"/>
      <c r="J11" s="303"/>
      <c r="K11" s="303"/>
      <c r="L11" s="303"/>
      <c r="M11" s="303"/>
      <c r="N11" s="303"/>
      <c r="O11" s="303"/>
      <c r="P11" s="304"/>
      <c r="Q11" s="304"/>
      <c r="R11" s="304"/>
      <c r="S11" s="304"/>
      <c r="T11" s="304"/>
      <c r="U11" s="304"/>
      <c r="V11" s="304"/>
      <c r="W11" s="304"/>
      <c r="X11" s="316"/>
      <c r="Y11" s="305"/>
      <c r="AB11" s="10"/>
      <c r="AK11" s="9"/>
      <c r="AM11" s="9"/>
      <c r="AN11" s="3"/>
    </row>
    <row r="12" spans="1:40" s="2" customFormat="1" ht="16.25" customHeight="1">
      <c r="A12" s="62">
        <v>6</v>
      </c>
      <c r="B12" s="300">
        <v>41855</v>
      </c>
      <c r="C12" s="250" t="s">
        <v>84</v>
      </c>
      <c r="D12" s="251" t="s">
        <v>431</v>
      </c>
      <c r="E12" s="252" t="s">
        <v>432</v>
      </c>
      <c r="F12" s="253" t="s">
        <v>13</v>
      </c>
      <c r="G12" s="87"/>
      <c r="H12" s="51"/>
      <c r="I12" s="51"/>
      <c r="J12" s="51"/>
      <c r="K12" s="51"/>
      <c r="L12" s="51"/>
      <c r="M12" s="51"/>
      <c r="N12" s="51"/>
      <c r="O12" s="51"/>
      <c r="P12" s="50"/>
      <c r="Q12" s="50"/>
      <c r="R12" s="50"/>
      <c r="S12" s="50"/>
      <c r="T12" s="50"/>
      <c r="U12" s="50"/>
      <c r="V12" s="50"/>
      <c r="W12" s="50"/>
      <c r="X12" s="51"/>
      <c r="Y12" s="301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41856</v>
      </c>
      <c r="C13" s="185" t="s">
        <v>84</v>
      </c>
      <c r="D13" s="186" t="s">
        <v>433</v>
      </c>
      <c r="E13" s="187" t="s">
        <v>434</v>
      </c>
      <c r="F13" s="188" t="s">
        <v>14</v>
      </c>
      <c r="G13" s="8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41906</v>
      </c>
      <c r="C14" s="185" t="s">
        <v>84</v>
      </c>
      <c r="D14" s="186" t="s">
        <v>435</v>
      </c>
      <c r="E14" s="187" t="s">
        <v>436</v>
      </c>
      <c r="F14" s="188" t="s">
        <v>15</v>
      </c>
      <c r="G14" s="8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41908</v>
      </c>
      <c r="C15" s="185" t="s">
        <v>84</v>
      </c>
      <c r="D15" s="186" t="s">
        <v>437</v>
      </c>
      <c r="E15" s="187" t="s">
        <v>403</v>
      </c>
      <c r="F15" s="188" t="s">
        <v>16</v>
      </c>
      <c r="G15" s="81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41937</v>
      </c>
      <c r="C16" s="192" t="s">
        <v>84</v>
      </c>
      <c r="D16" s="193" t="s">
        <v>438</v>
      </c>
      <c r="E16" s="194" t="s">
        <v>439</v>
      </c>
      <c r="F16" s="318" t="s">
        <v>17</v>
      </c>
      <c r="G16" s="86"/>
      <c r="H16" s="39"/>
      <c r="I16" s="39"/>
      <c r="J16" s="39"/>
      <c r="K16" s="39"/>
      <c r="L16" s="303"/>
      <c r="M16" s="303"/>
      <c r="N16" s="303"/>
      <c r="O16" s="303"/>
      <c r="P16" s="304"/>
      <c r="Q16" s="304"/>
      <c r="R16" s="304"/>
      <c r="S16" s="304"/>
      <c r="T16" s="304"/>
      <c r="U16" s="304"/>
      <c r="V16" s="304"/>
      <c r="W16" s="304"/>
      <c r="X16" s="316"/>
      <c r="Y16" s="317"/>
      <c r="AB16" s="10"/>
      <c r="AK16" s="9"/>
      <c r="AM16" s="9"/>
      <c r="AN16" s="3"/>
    </row>
    <row r="17" spans="1:40" s="2" customFormat="1" ht="16.25" customHeight="1">
      <c r="A17" s="62">
        <v>11</v>
      </c>
      <c r="B17" s="300">
        <v>41939</v>
      </c>
      <c r="C17" s="250" t="s">
        <v>84</v>
      </c>
      <c r="D17" s="251" t="s">
        <v>440</v>
      </c>
      <c r="E17" s="252" t="s">
        <v>441</v>
      </c>
      <c r="F17" s="253" t="s">
        <v>13</v>
      </c>
      <c r="G17" s="87"/>
      <c r="H17" s="51"/>
      <c r="I17" s="51"/>
      <c r="J17" s="51"/>
      <c r="K17" s="5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41966</v>
      </c>
      <c r="C18" s="185" t="s">
        <v>84</v>
      </c>
      <c r="D18" s="249" t="s">
        <v>180</v>
      </c>
      <c r="E18" s="187" t="s">
        <v>442</v>
      </c>
      <c r="F18" s="188" t="s">
        <v>14</v>
      </c>
      <c r="G18" s="8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367">
        <v>41973</v>
      </c>
      <c r="C19" s="185" t="s">
        <v>84</v>
      </c>
      <c r="D19" s="186" t="s">
        <v>443</v>
      </c>
      <c r="E19" s="187" t="s">
        <v>444</v>
      </c>
      <c r="F19" s="188" t="s">
        <v>15</v>
      </c>
      <c r="G19" s="8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523">
        <v>41974</v>
      </c>
      <c r="C20" s="515" t="s">
        <v>84</v>
      </c>
      <c r="D20" s="516" t="s">
        <v>1002</v>
      </c>
      <c r="E20" s="517" t="s">
        <v>1003</v>
      </c>
      <c r="F20" s="518" t="s">
        <v>15</v>
      </c>
      <c r="G20" s="519" t="s">
        <v>1000</v>
      </c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87">
        <v>43785</v>
      </c>
      <c r="C21" s="311" t="s">
        <v>84</v>
      </c>
      <c r="D21" s="312" t="s">
        <v>445</v>
      </c>
      <c r="E21" s="313" t="s">
        <v>446</v>
      </c>
      <c r="F21" s="314" t="s">
        <v>16</v>
      </c>
      <c r="G21" s="86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62">
        <v>16</v>
      </c>
      <c r="B22" s="388">
        <v>43787</v>
      </c>
      <c r="C22" s="250" t="s">
        <v>84</v>
      </c>
      <c r="D22" s="251" t="s">
        <v>136</v>
      </c>
      <c r="E22" s="252" t="s">
        <v>447</v>
      </c>
      <c r="F22" s="253" t="s">
        <v>13</v>
      </c>
      <c r="G22" s="319"/>
      <c r="H22" s="51"/>
      <c r="I22" s="51"/>
      <c r="J22" s="51"/>
      <c r="K22" s="51"/>
      <c r="L22" s="49"/>
      <c r="M22" s="49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367">
        <v>43788</v>
      </c>
      <c r="C23" s="185" t="s">
        <v>84</v>
      </c>
      <c r="D23" s="186" t="s">
        <v>133</v>
      </c>
      <c r="E23" s="187" t="s">
        <v>448</v>
      </c>
      <c r="F23" s="188" t="s">
        <v>14</v>
      </c>
      <c r="G23" s="8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367">
        <v>43869</v>
      </c>
      <c r="C24" s="185" t="s">
        <v>84</v>
      </c>
      <c r="D24" s="186" t="s">
        <v>449</v>
      </c>
      <c r="E24" s="187" t="s">
        <v>450</v>
      </c>
      <c r="F24" s="188" t="s">
        <v>17</v>
      </c>
      <c r="G24" s="522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514">
        <v>44492</v>
      </c>
      <c r="C25" s="515" t="s">
        <v>84</v>
      </c>
      <c r="D25" s="516" t="s">
        <v>108</v>
      </c>
      <c r="E25" s="517" t="s">
        <v>1001</v>
      </c>
      <c r="F25" s="518" t="s">
        <v>13</v>
      </c>
      <c r="G25" s="519" t="s">
        <v>1000</v>
      </c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363">
        <v>41685</v>
      </c>
      <c r="C26" s="192" t="s">
        <v>85</v>
      </c>
      <c r="D26" s="193" t="s">
        <v>451</v>
      </c>
      <c r="E26" s="194" t="s">
        <v>452</v>
      </c>
      <c r="F26" s="318" t="s">
        <v>16</v>
      </c>
      <c r="G26" s="86"/>
      <c r="H26" s="39"/>
      <c r="I26" s="39"/>
      <c r="J26" s="303"/>
      <c r="K26" s="303"/>
      <c r="L26" s="303"/>
      <c r="M26" s="303"/>
      <c r="N26" s="303"/>
      <c r="O26" s="303"/>
      <c r="P26" s="304"/>
      <c r="Q26" s="304"/>
      <c r="R26" s="304"/>
      <c r="S26" s="304"/>
      <c r="T26" s="304"/>
      <c r="U26" s="304"/>
      <c r="V26" s="304"/>
      <c r="W26" s="304"/>
      <c r="X26" s="316"/>
      <c r="Y26" s="317"/>
      <c r="AB26" s="10"/>
      <c r="AK26" s="9"/>
      <c r="AM26" s="9"/>
      <c r="AN26" s="3"/>
    </row>
    <row r="27" spans="1:40" s="2" customFormat="1" ht="16.25" customHeight="1">
      <c r="A27" s="62">
        <v>21</v>
      </c>
      <c r="B27" s="412">
        <v>41744</v>
      </c>
      <c r="C27" s="250" t="s">
        <v>85</v>
      </c>
      <c r="D27" s="251" t="s">
        <v>453</v>
      </c>
      <c r="E27" s="252" t="s">
        <v>454</v>
      </c>
      <c r="F27" s="253" t="s">
        <v>17</v>
      </c>
      <c r="G27" s="87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388">
        <v>41748</v>
      </c>
      <c r="C28" s="185" t="s">
        <v>85</v>
      </c>
      <c r="D28" s="186" t="s">
        <v>455</v>
      </c>
      <c r="E28" s="187" t="s">
        <v>456</v>
      </c>
      <c r="F28" s="188" t="s">
        <v>14</v>
      </c>
      <c r="G28" s="81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367">
        <v>41754</v>
      </c>
      <c r="C29" s="185" t="s">
        <v>85</v>
      </c>
      <c r="D29" s="186" t="s">
        <v>457</v>
      </c>
      <c r="E29" s="187" t="s">
        <v>458</v>
      </c>
      <c r="F29" s="188" t="s">
        <v>15</v>
      </c>
      <c r="G29" s="8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367">
        <v>41786</v>
      </c>
      <c r="C30" s="185" t="s">
        <v>85</v>
      </c>
      <c r="D30" s="186" t="s">
        <v>459</v>
      </c>
      <c r="E30" s="187" t="s">
        <v>460</v>
      </c>
      <c r="F30" s="188" t="s">
        <v>16</v>
      </c>
      <c r="G30" s="8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63">
        <v>41795</v>
      </c>
      <c r="C31" s="192" t="s">
        <v>85</v>
      </c>
      <c r="D31" s="193" t="s">
        <v>178</v>
      </c>
      <c r="E31" s="194" t="s">
        <v>461</v>
      </c>
      <c r="F31" s="318" t="s">
        <v>17</v>
      </c>
      <c r="G31" s="86"/>
      <c r="H31" s="320"/>
      <c r="I31" s="320"/>
      <c r="J31" s="320"/>
      <c r="K31" s="320"/>
      <c r="L31" s="320"/>
      <c r="M31" s="320"/>
      <c r="N31" s="320"/>
      <c r="O31" s="320"/>
      <c r="P31" s="321"/>
      <c r="Q31" s="321"/>
      <c r="R31" s="321"/>
      <c r="S31" s="321"/>
      <c r="T31" s="321"/>
      <c r="U31" s="321"/>
      <c r="V31" s="321"/>
      <c r="W31" s="321"/>
      <c r="X31" s="322"/>
      <c r="Y31" s="317"/>
      <c r="AB31" s="10"/>
      <c r="AK31" s="9"/>
      <c r="AM31" s="9"/>
      <c r="AN31" s="3"/>
    </row>
    <row r="32" spans="1:40" s="2" customFormat="1" ht="16.25" customHeight="1">
      <c r="A32" s="62">
        <v>26</v>
      </c>
      <c r="B32" s="388">
        <v>41831</v>
      </c>
      <c r="C32" s="250" t="s">
        <v>85</v>
      </c>
      <c r="D32" s="251" t="s">
        <v>462</v>
      </c>
      <c r="E32" s="252" t="s">
        <v>247</v>
      </c>
      <c r="F32" s="253" t="s">
        <v>13</v>
      </c>
      <c r="G32" s="87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367">
        <v>41832</v>
      </c>
      <c r="C33" s="185" t="s">
        <v>85</v>
      </c>
      <c r="D33" s="186" t="s">
        <v>463</v>
      </c>
      <c r="E33" s="187" t="s">
        <v>464</v>
      </c>
      <c r="F33" s="188" t="s">
        <v>14</v>
      </c>
      <c r="G33" s="8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367">
        <v>41841</v>
      </c>
      <c r="C34" s="185" t="s">
        <v>85</v>
      </c>
      <c r="D34" s="186" t="s">
        <v>465</v>
      </c>
      <c r="E34" s="187" t="s">
        <v>466</v>
      </c>
      <c r="F34" s="188" t="s">
        <v>15</v>
      </c>
      <c r="G34" s="8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367">
        <v>41868</v>
      </c>
      <c r="C35" s="185" t="s">
        <v>85</v>
      </c>
      <c r="D35" s="186" t="s">
        <v>467</v>
      </c>
      <c r="E35" s="187" t="s">
        <v>468</v>
      </c>
      <c r="F35" s="188" t="s">
        <v>16</v>
      </c>
      <c r="G35" s="8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63">
        <v>41881</v>
      </c>
      <c r="C36" s="192" t="s">
        <v>85</v>
      </c>
      <c r="D36" s="193" t="s">
        <v>162</v>
      </c>
      <c r="E36" s="194" t="s">
        <v>469</v>
      </c>
      <c r="F36" s="195" t="s">
        <v>17</v>
      </c>
      <c r="G36" s="86"/>
      <c r="H36" s="39"/>
      <c r="I36" s="303"/>
      <c r="J36" s="303"/>
      <c r="K36" s="303"/>
      <c r="L36" s="303"/>
      <c r="M36" s="303"/>
      <c r="N36" s="303"/>
      <c r="O36" s="303"/>
      <c r="P36" s="304"/>
      <c r="Q36" s="304"/>
      <c r="R36" s="304"/>
      <c r="S36" s="304"/>
      <c r="T36" s="304"/>
      <c r="U36" s="304"/>
      <c r="V36" s="304"/>
      <c r="W36" s="304"/>
      <c r="X36" s="316"/>
      <c r="Y36" s="317"/>
      <c r="AB36" s="10"/>
      <c r="AK36" s="9"/>
      <c r="AM36" s="9"/>
      <c r="AN36" s="3"/>
    </row>
    <row r="37" spans="1:40" s="2" customFormat="1" ht="16.25" customHeight="1">
      <c r="A37" s="62">
        <v>31</v>
      </c>
      <c r="B37" s="388">
        <v>41884</v>
      </c>
      <c r="C37" s="250" t="s">
        <v>85</v>
      </c>
      <c r="D37" s="251" t="s">
        <v>470</v>
      </c>
      <c r="E37" s="252" t="s">
        <v>471</v>
      </c>
      <c r="F37" s="253" t="s">
        <v>13</v>
      </c>
      <c r="G37" s="88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</row>
    <row r="38" spans="1:40" s="2" customFormat="1" ht="16.25" customHeight="1">
      <c r="A38" s="24">
        <v>32</v>
      </c>
      <c r="B38" s="367">
        <v>41924</v>
      </c>
      <c r="C38" s="185" t="s">
        <v>85</v>
      </c>
      <c r="D38" s="186" t="s">
        <v>132</v>
      </c>
      <c r="E38" s="187" t="s">
        <v>472</v>
      </c>
      <c r="F38" s="188" t="s">
        <v>14</v>
      </c>
      <c r="G38" s="8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367">
        <v>41934</v>
      </c>
      <c r="C39" s="185" t="s">
        <v>85</v>
      </c>
      <c r="D39" s="186" t="s">
        <v>473</v>
      </c>
      <c r="E39" s="187" t="s">
        <v>474</v>
      </c>
      <c r="F39" s="188" t="s">
        <v>15</v>
      </c>
      <c r="G39" s="8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367">
        <v>43790</v>
      </c>
      <c r="C40" s="185" t="s">
        <v>85</v>
      </c>
      <c r="D40" s="186" t="s">
        <v>475</v>
      </c>
      <c r="E40" s="187" t="s">
        <v>476</v>
      </c>
      <c r="F40" s="188" t="s">
        <v>16</v>
      </c>
      <c r="G40" s="8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363">
        <v>43791</v>
      </c>
      <c r="C41" s="192" t="s">
        <v>85</v>
      </c>
      <c r="D41" s="193" t="s">
        <v>113</v>
      </c>
      <c r="E41" s="194" t="s">
        <v>477</v>
      </c>
      <c r="F41" s="195" t="s">
        <v>17</v>
      </c>
      <c r="G41" s="479"/>
      <c r="H41" s="39"/>
      <c r="I41" s="39"/>
      <c r="J41" s="39"/>
      <c r="K41" s="320"/>
      <c r="L41" s="320"/>
      <c r="M41" s="320"/>
      <c r="N41" s="320"/>
      <c r="O41" s="320"/>
      <c r="P41" s="321"/>
      <c r="Q41" s="321"/>
      <c r="R41" s="321"/>
      <c r="S41" s="321"/>
      <c r="T41" s="321"/>
      <c r="U41" s="321"/>
      <c r="V41" s="321"/>
      <c r="W41" s="321"/>
      <c r="X41" s="322"/>
      <c r="Y41" s="317"/>
      <c r="AB41" s="10"/>
      <c r="AK41" s="9"/>
      <c r="AM41" s="9"/>
      <c r="AN41" s="3"/>
    </row>
    <row r="42" spans="1:40" s="2" customFormat="1" ht="16.25" customHeight="1">
      <c r="A42" s="62">
        <v>36</v>
      </c>
      <c r="B42" s="388">
        <v>43792</v>
      </c>
      <c r="C42" s="250" t="s">
        <v>85</v>
      </c>
      <c r="D42" s="251" t="s">
        <v>86</v>
      </c>
      <c r="E42" s="252" t="s">
        <v>139</v>
      </c>
      <c r="F42" s="253" t="s">
        <v>13</v>
      </c>
      <c r="G42" s="460"/>
      <c r="H42" s="49"/>
      <c r="I42" s="49"/>
      <c r="J42" s="49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367">
        <v>43793</v>
      </c>
      <c r="C43" s="185" t="s">
        <v>85</v>
      </c>
      <c r="D43" s="186" t="s">
        <v>161</v>
      </c>
      <c r="E43" s="187" t="s">
        <v>478</v>
      </c>
      <c r="F43" s="188" t="s">
        <v>14</v>
      </c>
      <c r="G43" s="445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.25" customHeight="1">
      <c r="A44" s="24">
        <v>38</v>
      </c>
      <c r="B44" s="367">
        <v>43794</v>
      </c>
      <c r="C44" s="185" t="s">
        <v>85</v>
      </c>
      <c r="D44" s="186" t="s">
        <v>479</v>
      </c>
      <c r="E44" s="187" t="s">
        <v>480</v>
      </c>
      <c r="F44" s="209" t="s">
        <v>15</v>
      </c>
      <c r="G44" s="81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>
        <v>39</v>
      </c>
      <c r="B45" s="367">
        <v>43795</v>
      </c>
      <c r="C45" s="185" t="s">
        <v>85</v>
      </c>
      <c r="D45" s="186" t="s">
        <v>481</v>
      </c>
      <c r="E45" s="187" t="s">
        <v>482</v>
      </c>
      <c r="F45" s="188" t="s">
        <v>16</v>
      </c>
      <c r="G45" s="446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>
        <v>40</v>
      </c>
      <c r="B46" s="363">
        <v>43796</v>
      </c>
      <c r="C46" s="192" t="s">
        <v>85</v>
      </c>
      <c r="D46" s="193" t="s">
        <v>483</v>
      </c>
      <c r="E46" s="194" t="s">
        <v>98</v>
      </c>
      <c r="F46" s="195" t="s">
        <v>17</v>
      </c>
      <c r="G46" s="86"/>
      <c r="H46" s="39"/>
      <c r="I46" s="39"/>
      <c r="J46" s="303"/>
      <c r="K46" s="303"/>
      <c r="L46" s="303"/>
      <c r="M46" s="303"/>
      <c r="N46" s="303"/>
      <c r="O46" s="303"/>
      <c r="P46" s="304"/>
      <c r="Q46" s="304"/>
      <c r="R46" s="304"/>
      <c r="S46" s="304"/>
      <c r="T46" s="304"/>
      <c r="U46" s="304"/>
      <c r="V46" s="304"/>
      <c r="W46" s="304"/>
      <c r="X46" s="316"/>
      <c r="Y46" s="305"/>
      <c r="AB46" s="10"/>
      <c r="AK46" s="9"/>
      <c r="AM46" s="9"/>
      <c r="AN46" s="3"/>
    </row>
    <row r="47" spans="1:40" s="2" customFormat="1" ht="6" customHeight="1">
      <c r="A47" s="66"/>
      <c r="B47" s="359"/>
      <c r="C47" s="360"/>
      <c r="D47" s="361"/>
      <c r="E47" s="362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357"/>
      <c r="Y47" s="358"/>
      <c r="AB47" s="10"/>
      <c r="AK47" s="9"/>
      <c r="AM47" s="9"/>
      <c r="AN47" s="3"/>
    </row>
    <row r="48" spans="1:40" s="2" customFormat="1" ht="16.25" customHeight="1">
      <c r="A48" s="65"/>
      <c r="B48" s="69" t="s">
        <v>24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348" t="s">
        <v>7</v>
      </c>
      <c r="N48" s="34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382"/>
      <c r="C50" s="259"/>
      <c r="D50" s="383" t="s">
        <v>13</v>
      </c>
      <c r="E50" s="383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382"/>
      <c r="C51" s="259"/>
      <c r="D51" s="383" t="s">
        <v>14</v>
      </c>
      <c r="E51" s="383">
        <f>COUNTIF($F$7:$F$46,"เหลือง")</f>
        <v>8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382"/>
      <c r="C52" s="259"/>
      <c r="D52" s="383" t="s">
        <v>15</v>
      </c>
      <c r="E52" s="383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382"/>
      <c r="C53" s="259"/>
      <c r="D53" s="383" t="s">
        <v>16</v>
      </c>
      <c r="E53" s="383">
        <f>COUNTIF($F$7:$F$46,"ม่วง")</f>
        <v>8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hidden="1" customHeight="1">
      <c r="A54" s="259"/>
      <c r="B54" s="382"/>
      <c r="C54" s="259"/>
      <c r="D54" s="383" t="s">
        <v>17</v>
      </c>
      <c r="E54" s="383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5" hidden="1" customHeight="1">
      <c r="A55" s="259"/>
      <c r="B55" s="382"/>
      <c r="C55" s="259"/>
      <c r="D55" s="383" t="s">
        <v>5</v>
      </c>
      <c r="E55" s="383">
        <f>SUM(E50:E54)</f>
        <v>40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hidden="1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  <row r="60" spans="1:25" s="261" customFormat="1" ht="15" customHeight="1">
      <c r="B60" s="260"/>
      <c r="C60" s="262"/>
      <c r="D60" s="222"/>
      <c r="E60" s="22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5"/>
  <sheetViews>
    <sheetView topLeftCell="A22" zoomScale="120" zoomScaleNormal="120" workbookViewId="0">
      <selection activeCell="A45" sqref="A45:F4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ม.5'!B14</f>
        <v>นายสมนึก อุบลรัตน์</v>
      </c>
    </row>
    <row r="2" spans="1:40" s="12" customFormat="1" ht="18" customHeight="1">
      <c r="B2" s="231" t="s">
        <v>46</v>
      </c>
      <c r="C2" s="228"/>
      <c r="D2" s="229"/>
      <c r="E2" s="230" t="s">
        <v>64</v>
      </c>
      <c r="M2" s="12" t="s">
        <v>47</v>
      </c>
      <c r="R2" s="12" t="str">
        <f>'ยอด ม.5'!B15</f>
        <v>............-.............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ม.5'!F14</f>
        <v>745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89"/>
      <c r="D6" s="790"/>
      <c r="E6" s="791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25" t="s">
        <v>993</v>
      </c>
      <c r="C7" s="324" t="s">
        <v>84</v>
      </c>
      <c r="D7" s="47" t="s">
        <v>994</v>
      </c>
      <c r="E7" s="48" t="s">
        <v>995</v>
      </c>
      <c r="F7" s="24" t="s">
        <v>15</v>
      </c>
      <c r="G7" s="506" t="s">
        <v>992</v>
      </c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41637</v>
      </c>
      <c r="C8" s="53" t="s">
        <v>84</v>
      </c>
      <c r="D8" s="54" t="s">
        <v>484</v>
      </c>
      <c r="E8" s="55" t="s">
        <v>485</v>
      </c>
      <c r="F8" s="24" t="s">
        <v>13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323">
        <v>41674</v>
      </c>
      <c r="C9" s="53" t="s">
        <v>84</v>
      </c>
      <c r="D9" s="54" t="s">
        <v>332</v>
      </c>
      <c r="E9" s="55" t="s">
        <v>486</v>
      </c>
      <c r="F9" s="24" t="s">
        <v>14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323">
        <v>41712</v>
      </c>
      <c r="C10" s="53" t="s">
        <v>84</v>
      </c>
      <c r="D10" s="54" t="s">
        <v>487</v>
      </c>
      <c r="E10" s="55" t="s">
        <v>488</v>
      </c>
      <c r="F10" s="63" t="s">
        <v>15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41716</v>
      </c>
      <c r="C11" s="440" t="s">
        <v>84</v>
      </c>
      <c r="D11" s="308" t="s">
        <v>148</v>
      </c>
      <c r="E11" s="309" t="s">
        <v>489</v>
      </c>
      <c r="F11" s="34" t="s">
        <v>16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62">
        <v>6</v>
      </c>
      <c r="B12" s="287">
        <v>41756</v>
      </c>
      <c r="C12" s="324" t="s">
        <v>84</v>
      </c>
      <c r="D12" s="47" t="s">
        <v>490</v>
      </c>
      <c r="E12" s="48" t="s">
        <v>134</v>
      </c>
      <c r="F12" s="62" t="s">
        <v>17</v>
      </c>
      <c r="G12" s="75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41757</v>
      </c>
      <c r="C13" s="53" t="s">
        <v>84</v>
      </c>
      <c r="D13" s="54" t="s">
        <v>141</v>
      </c>
      <c r="E13" s="55" t="s">
        <v>491</v>
      </c>
      <c r="F13" s="24" t="s">
        <v>13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41770</v>
      </c>
      <c r="C14" s="53" t="s">
        <v>84</v>
      </c>
      <c r="D14" s="54" t="s">
        <v>492</v>
      </c>
      <c r="E14" s="55" t="s">
        <v>493</v>
      </c>
      <c r="F14" s="24" t="s">
        <v>14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323">
        <v>41808</v>
      </c>
      <c r="C15" s="53" t="s">
        <v>84</v>
      </c>
      <c r="D15" s="54" t="s">
        <v>494</v>
      </c>
      <c r="E15" s="55" t="s">
        <v>495</v>
      </c>
      <c r="F15" s="63" t="s">
        <v>15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34">
        <v>41847</v>
      </c>
      <c r="C16" s="338" t="s">
        <v>84</v>
      </c>
      <c r="D16" s="345" t="s">
        <v>496</v>
      </c>
      <c r="E16" s="346" t="s">
        <v>497</v>
      </c>
      <c r="F16" s="302" t="s">
        <v>16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C16" s="264"/>
      <c r="AD16" s="264"/>
      <c r="AE16" s="264"/>
      <c r="AF16" s="264"/>
      <c r="AG16" s="264"/>
      <c r="AH16" s="264"/>
      <c r="AK16" s="9"/>
      <c r="AM16" s="9"/>
      <c r="AN16" s="3"/>
    </row>
    <row r="17" spans="1:40" s="2" customFormat="1" ht="16.25" customHeight="1">
      <c r="A17" s="62">
        <v>11</v>
      </c>
      <c r="B17" s="287">
        <v>41863</v>
      </c>
      <c r="C17" s="324" t="s">
        <v>84</v>
      </c>
      <c r="D17" s="465" t="s">
        <v>498</v>
      </c>
      <c r="E17" s="48" t="s">
        <v>499</v>
      </c>
      <c r="F17" s="62" t="s">
        <v>17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365">
        <v>41894</v>
      </c>
      <c r="C18" s="53" t="s">
        <v>84</v>
      </c>
      <c r="D18" s="54" t="s">
        <v>500</v>
      </c>
      <c r="E18" s="55" t="s">
        <v>501</v>
      </c>
      <c r="F18" s="24" t="s">
        <v>13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365">
        <v>41903</v>
      </c>
      <c r="C19" s="53" t="s">
        <v>84</v>
      </c>
      <c r="D19" s="54" t="s">
        <v>502</v>
      </c>
      <c r="E19" s="55" t="s">
        <v>503</v>
      </c>
      <c r="F19" s="24" t="s">
        <v>15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365">
        <v>41968</v>
      </c>
      <c r="C20" s="53" t="s">
        <v>84</v>
      </c>
      <c r="D20" s="54" t="s">
        <v>504</v>
      </c>
      <c r="E20" s="55" t="s">
        <v>505</v>
      </c>
      <c r="F20" s="63" t="s">
        <v>16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66">
        <v>43265</v>
      </c>
      <c r="C21" s="440" t="s">
        <v>84</v>
      </c>
      <c r="D21" s="308" t="s">
        <v>110</v>
      </c>
      <c r="E21" s="309" t="s">
        <v>506</v>
      </c>
      <c r="F21" s="34" t="s">
        <v>17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62">
        <v>16</v>
      </c>
      <c r="B22" s="385">
        <v>43797</v>
      </c>
      <c r="C22" s="324" t="s">
        <v>84</v>
      </c>
      <c r="D22" s="47" t="s">
        <v>507</v>
      </c>
      <c r="E22" s="48" t="s">
        <v>508</v>
      </c>
      <c r="F22" s="62" t="s">
        <v>13</v>
      </c>
      <c r="G22" s="75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365">
        <v>43798</v>
      </c>
      <c r="C23" s="53" t="s">
        <v>84</v>
      </c>
      <c r="D23" s="54" t="s">
        <v>509</v>
      </c>
      <c r="E23" s="55" t="s">
        <v>510</v>
      </c>
      <c r="F23" s="24" t="s">
        <v>14</v>
      </c>
      <c r="G23" s="72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365">
        <v>43799</v>
      </c>
      <c r="C24" s="53" t="s">
        <v>84</v>
      </c>
      <c r="D24" s="54" t="s">
        <v>511</v>
      </c>
      <c r="E24" s="55" t="s">
        <v>512</v>
      </c>
      <c r="F24" s="24" t="s">
        <v>15</v>
      </c>
      <c r="G24" s="72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386" t="s">
        <v>513</v>
      </c>
      <c r="C25" s="53" t="s">
        <v>84</v>
      </c>
      <c r="D25" s="54" t="s">
        <v>514</v>
      </c>
      <c r="E25" s="55" t="s">
        <v>515</v>
      </c>
      <c r="F25" s="63" t="s">
        <v>17</v>
      </c>
      <c r="G25" s="72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449">
        <v>41753</v>
      </c>
      <c r="C26" s="338" t="s">
        <v>85</v>
      </c>
      <c r="D26" s="345" t="s">
        <v>516</v>
      </c>
      <c r="E26" s="346" t="s">
        <v>517</v>
      </c>
      <c r="F26" s="302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62">
        <v>21</v>
      </c>
      <c r="B27" s="385">
        <v>41780</v>
      </c>
      <c r="C27" s="324" t="s">
        <v>85</v>
      </c>
      <c r="D27" s="47" t="s">
        <v>128</v>
      </c>
      <c r="E27" s="48" t="s">
        <v>518</v>
      </c>
      <c r="F27" s="62" t="s">
        <v>14</v>
      </c>
      <c r="G27" s="75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41782</v>
      </c>
      <c r="C28" s="53" t="s">
        <v>85</v>
      </c>
      <c r="D28" s="54" t="s">
        <v>187</v>
      </c>
      <c r="E28" s="55" t="s">
        <v>519</v>
      </c>
      <c r="F28" s="24" t="s">
        <v>15</v>
      </c>
      <c r="G28" s="72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25">
        <v>41794</v>
      </c>
      <c r="C29" s="53" t="s">
        <v>85</v>
      </c>
      <c r="D29" s="54" t="s">
        <v>123</v>
      </c>
      <c r="E29" s="55" t="s">
        <v>520</v>
      </c>
      <c r="F29" s="24" t="s">
        <v>16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323">
        <v>41824</v>
      </c>
      <c r="C30" s="53" t="s">
        <v>85</v>
      </c>
      <c r="D30" s="54" t="s">
        <v>105</v>
      </c>
      <c r="E30" s="55" t="s">
        <v>521</v>
      </c>
      <c r="F30" s="63" t="s">
        <v>17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41872</v>
      </c>
      <c r="C31" s="440" t="s">
        <v>85</v>
      </c>
      <c r="D31" s="308" t="s">
        <v>522</v>
      </c>
      <c r="E31" s="309" t="s">
        <v>523</v>
      </c>
      <c r="F31" s="34" t="s">
        <v>13</v>
      </c>
      <c r="G31" s="73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41878</v>
      </c>
      <c r="C32" s="324" t="s">
        <v>85</v>
      </c>
      <c r="D32" s="47" t="s">
        <v>524</v>
      </c>
      <c r="E32" s="48" t="s">
        <v>525</v>
      </c>
      <c r="F32" s="62" t="s">
        <v>14</v>
      </c>
      <c r="G32" s="75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41882</v>
      </c>
      <c r="C33" s="53" t="s">
        <v>85</v>
      </c>
      <c r="D33" s="54" t="s">
        <v>526</v>
      </c>
      <c r="E33" s="55" t="s">
        <v>527</v>
      </c>
      <c r="F33" s="24" t="s">
        <v>15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41883</v>
      </c>
      <c r="C34" s="53" t="s">
        <v>85</v>
      </c>
      <c r="D34" s="54" t="s">
        <v>528</v>
      </c>
      <c r="E34" s="55" t="s">
        <v>131</v>
      </c>
      <c r="F34" s="24" t="s">
        <v>16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41912</v>
      </c>
      <c r="C35" s="53" t="s">
        <v>85</v>
      </c>
      <c r="D35" s="54" t="s">
        <v>467</v>
      </c>
      <c r="E35" s="55" t="s">
        <v>529</v>
      </c>
      <c r="F35" s="24" t="s">
        <v>17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02">
        <v>30</v>
      </c>
      <c r="B36" s="339">
        <v>41916</v>
      </c>
      <c r="C36" s="440" t="s">
        <v>85</v>
      </c>
      <c r="D36" s="308" t="s">
        <v>173</v>
      </c>
      <c r="E36" s="309" t="s">
        <v>530</v>
      </c>
      <c r="F36" s="34" t="s">
        <v>13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287">
        <v>41977</v>
      </c>
      <c r="C37" s="324" t="s">
        <v>85</v>
      </c>
      <c r="D37" s="47" t="s">
        <v>400</v>
      </c>
      <c r="E37" s="48" t="s">
        <v>531</v>
      </c>
      <c r="F37" s="62" t="s">
        <v>14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01"/>
    </row>
    <row r="38" spans="1:40" s="2" customFormat="1" ht="16.25" customHeight="1">
      <c r="A38" s="24">
        <v>32</v>
      </c>
      <c r="B38" s="25">
        <v>43802</v>
      </c>
      <c r="C38" s="53" t="s">
        <v>85</v>
      </c>
      <c r="D38" s="54" t="s">
        <v>532</v>
      </c>
      <c r="E38" s="55" t="s">
        <v>533</v>
      </c>
      <c r="F38" s="24" t="s">
        <v>16</v>
      </c>
      <c r="G38" s="72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" customHeight="1">
      <c r="A39" s="24">
        <v>33</v>
      </c>
      <c r="B39" s="25">
        <v>43803</v>
      </c>
      <c r="C39" s="53" t="s">
        <v>85</v>
      </c>
      <c r="D39" s="54" t="s">
        <v>160</v>
      </c>
      <c r="E39" s="55" t="s">
        <v>534</v>
      </c>
      <c r="F39" s="24" t="s">
        <v>17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323">
        <v>43804</v>
      </c>
      <c r="C40" s="53" t="s">
        <v>85</v>
      </c>
      <c r="D40" s="54" t="s">
        <v>535</v>
      </c>
      <c r="E40" s="55" t="s">
        <v>536</v>
      </c>
      <c r="F40" s="24" t="s">
        <v>13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35">
        <v>43805</v>
      </c>
      <c r="C41" s="440" t="s">
        <v>85</v>
      </c>
      <c r="D41" s="308" t="s">
        <v>537</v>
      </c>
      <c r="E41" s="309" t="s">
        <v>538</v>
      </c>
      <c r="F41" s="34" t="s">
        <v>14</v>
      </c>
      <c r="G41" s="73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8"/>
      <c r="X41" s="59"/>
      <c r="Y41" s="43"/>
      <c r="AB41" s="10"/>
      <c r="AK41" s="9"/>
      <c r="AM41" s="9"/>
      <c r="AN41" s="3"/>
    </row>
    <row r="42" spans="1:40" s="2" customFormat="1" ht="16.25" customHeight="1">
      <c r="A42" s="15">
        <v>36</v>
      </c>
      <c r="B42" s="16">
        <v>43806</v>
      </c>
      <c r="C42" s="417" t="s">
        <v>85</v>
      </c>
      <c r="D42" s="441" t="s">
        <v>539</v>
      </c>
      <c r="E42" s="442" t="s">
        <v>540</v>
      </c>
      <c r="F42" s="15" t="s">
        <v>15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365">
        <v>43807</v>
      </c>
      <c r="C43" s="53" t="s">
        <v>85</v>
      </c>
      <c r="D43" s="54" t="s">
        <v>541</v>
      </c>
      <c r="E43" s="55" t="s">
        <v>542</v>
      </c>
      <c r="F43" s="63" t="s">
        <v>16</v>
      </c>
      <c r="G43" s="72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" customHeight="1">
      <c r="A44" s="24">
        <v>38</v>
      </c>
      <c r="B44" s="367">
        <v>43808</v>
      </c>
      <c r="C44" s="185" t="s">
        <v>85</v>
      </c>
      <c r="D44" s="186" t="s">
        <v>543</v>
      </c>
      <c r="E44" s="187" t="s">
        <v>544</v>
      </c>
      <c r="F44" s="188" t="s">
        <v>17</v>
      </c>
      <c r="G44" s="466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/>
      <c r="B45" s="367"/>
      <c r="C45" s="185"/>
      <c r="D45" s="186"/>
      <c r="E45" s="187"/>
      <c r="F45" s="188"/>
      <c r="G45" s="466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/>
      <c r="B46" s="366"/>
      <c r="C46" s="440"/>
      <c r="D46" s="308"/>
      <c r="E46" s="309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AB46" s="10"/>
      <c r="AK46" s="9"/>
      <c r="AM46" s="9"/>
      <c r="AN46" s="3"/>
    </row>
    <row r="47" spans="1:40" s="2" customFormat="1" ht="5" customHeight="1">
      <c r="A47" s="66"/>
      <c r="B47" s="359"/>
      <c r="C47" s="360"/>
      <c r="D47" s="361"/>
      <c r="E47" s="362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357"/>
      <c r="Y47" s="358"/>
      <c r="AB47" s="10"/>
      <c r="AK47" s="9"/>
      <c r="AM47" s="9"/>
      <c r="AN47" s="3"/>
    </row>
    <row r="48" spans="1:40" s="2" customFormat="1" ht="15.75" customHeight="1">
      <c r="A48" s="65"/>
      <c r="B48" s="69" t="s">
        <v>24</v>
      </c>
      <c r="C48" s="66"/>
      <c r="E48" s="66">
        <f>I48+O48</f>
        <v>38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348" t="s">
        <v>7</v>
      </c>
      <c r="N48" s="348"/>
      <c r="O48" s="66">
        <f>COUNTIF($C$7:$C$46,"ญ")</f>
        <v>19</v>
      </c>
      <c r="P48" s="65"/>
      <c r="Q48" s="68" t="s">
        <v>8</v>
      </c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6.5" hidden="1" customHeight="1">
      <c r="A50" s="259"/>
      <c r="B50" s="382"/>
      <c r="C50" s="259"/>
      <c r="D50" s="383" t="s">
        <v>13</v>
      </c>
      <c r="E50" s="383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6.5" hidden="1" customHeight="1">
      <c r="A51" s="259"/>
      <c r="B51" s="382"/>
      <c r="C51" s="259"/>
      <c r="D51" s="383" t="s">
        <v>14</v>
      </c>
      <c r="E51" s="383">
        <f>COUNTIF($F$7:$F$46,"เหลือง")</f>
        <v>7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6.5" hidden="1" customHeight="1">
      <c r="A52" s="259"/>
      <c r="B52" s="382"/>
      <c r="C52" s="259"/>
      <c r="D52" s="383" t="s">
        <v>15</v>
      </c>
      <c r="E52" s="383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6.5" hidden="1" customHeight="1">
      <c r="A53" s="259"/>
      <c r="B53" s="382"/>
      <c r="C53" s="259"/>
      <c r="D53" s="383" t="s">
        <v>16</v>
      </c>
      <c r="E53" s="383">
        <f>COUNTIF($F$7:$F$46,"ม่วง")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6.5" hidden="1" customHeight="1">
      <c r="A54" s="259"/>
      <c r="B54" s="382"/>
      <c r="C54" s="259"/>
      <c r="D54" s="383" t="s">
        <v>17</v>
      </c>
      <c r="E54" s="383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6.5" hidden="1" customHeight="1">
      <c r="A55" s="259"/>
      <c r="B55" s="382"/>
      <c r="C55" s="259"/>
      <c r="D55" s="383" t="s">
        <v>5</v>
      </c>
      <c r="E55" s="383">
        <f>SUM(E50:E54)</f>
        <v>38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  <row r="60" spans="1:25" s="261" customFormat="1" ht="15" customHeight="1">
      <c r="B60" s="260"/>
      <c r="C60" s="262"/>
      <c r="D60" s="222"/>
      <c r="E60" s="222"/>
    </row>
    <row r="61" spans="1:25" s="261" customFormat="1" ht="15" customHeight="1">
      <c r="B61" s="260"/>
      <c r="C61" s="262"/>
      <c r="D61" s="222"/>
      <c r="E61" s="222"/>
    </row>
    <row r="62" spans="1:25" s="261" customFormat="1" ht="15" customHeight="1">
      <c r="B62" s="260"/>
      <c r="C62" s="262"/>
      <c r="D62" s="222"/>
      <c r="E62" s="222"/>
    </row>
    <row r="63" spans="1:25" s="261" customFormat="1" ht="15" customHeight="1">
      <c r="B63" s="260"/>
      <c r="C63" s="262"/>
      <c r="D63" s="222"/>
      <c r="E63" s="222"/>
    </row>
    <row r="64" spans="1:25" s="261" customFormat="1" ht="15" customHeight="1">
      <c r="B64" s="260"/>
      <c r="C64" s="262"/>
      <c r="D64" s="222"/>
      <c r="E64" s="222"/>
    </row>
    <row r="65" spans="2:5" s="261" customFormat="1" ht="15" customHeight="1">
      <c r="B65" s="260"/>
      <c r="C65" s="262"/>
      <c r="D65" s="222"/>
      <c r="E65" s="222"/>
    </row>
    <row r="66" spans="2:5" s="261" customFormat="1" ht="15" customHeight="1">
      <c r="B66" s="260"/>
      <c r="C66" s="262"/>
      <c r="D66" s="222"/>
      <c r="E66" s="222"/>
    </row>
    <row r="67" spans="2:5" s="261" customFormat="1" ht="15" customHeight="1">
      <c r="B67" s="260"/>
      <c r="C67" s="262"/>
      <c r="D67" s="222"/>
      <c r="E67" s="222"/>
    </row>
    <row r="68" spans="2:5" s="261" customFormat="1" ht="15" customHeight="1">
      <c r="B68" s="260"/>
      <c r="C68" s="262"/>
      <c r="D68" s="222"/>
      <c r="E68" s="222"/>
    </row>
    <row r="69" spans="2:5" s="261" customFormat="1" ht="15" customHeight="1">
      <c r="B69" s="260"/>
      <c r="C69" s="262"/>
      <c r="D69" s="222"/>
      <c r="E69" s="222"/>
    </row>
    <row r="70" spans="2:5" s="261" customFormat="1" ht="15" customHeight="1">
      <c r="B70" s="260"/>
      <c r="C70" s="262"/>
      <c r="D70" s="222"/>
      <c r="E70" s="222"/>
    </row>
    <row r="71" spans="2:5" s="261" customFormat="1" ht="15" customHeight="1">
      <c r="B71" s="260"/>
      <c r="C71" s="262"/>
      <c r="D71" s="222"/>
      <c r="E71" s="222"/>
    </row>
    <row r="72" spans="2:5" s="261" customFormat="1" ht="15" customHeight="1">
      <c r="B72" s="260"/>
      <c r="C72" s="262"/>
      <c r="D72" s="222"/>
      <c r="E72" s="222"/>
    </row>
    <row r="73" spans="2:5" s="261" customFormat="1" ht="15" customHeight="1">
      <c r="B73" s="260"/>
      <c r="C73" s="262"/>
      <c r="D73" s="222"/>
      <c r="E73" s="222"/>
    </row>
    <row r="74" spans="2:5" s="261" customFormat="1" ht="15" customHeight="1">
      <c r="B74" s="260"/>
      <c r="C74" s="262"/>
      <c r="D74" s="222"/>
      <c r="E74" s="222"/>
    </row>
    <row r="75" spans="2:5" s="261" customFormat="1" ht="15" customHeight="1">
      <c r="B75" s="260"/>
      <c r="C75" s="262"/>
      <c r="D75" s="222"/>
      <c r="E75" s="22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8"/>
  <sheetViews>
    <sheetView topLeftCell="A34" zoomScale="120" zoomScaleNormal="120" workbookViewId="0">
      <selection activeCell="F63" sqref="F63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6" width="3" style="1" customWidth="1"/>
    <col min="27" max="29" width="9.19921875" style="1" customWidth="1"/>
    <col min="30" max="30" width="11.796875" style="1" customWidth="1"/>
    <col min="31" max="16384" width="9.19921875" style="1"/>
  </cols>
  <sheetData>
    <row r="1" spans="1:37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ม.5'!B16</f>
        <v>นางสาวทวีพร  ศักดิ์ศรีวิธุราช</v>
      </c>
    </row>
    <row r="2" spans="1:37" s="12" customFormat="1" ht="18" customHeight="1">
      <c r="B2" s="231" t="s">
        <v>46</v>
      </c>
      <c r="C2" s="228"/>
      <c r="D2" s="229"/>
      <c r="E2" s="230" t="s">
        <v>65</v>
      </c>
      <c r="M2" s="12" t="s">
        <v>47</v>
      </c>
      <c r="R2" s="12" t="str">
        <f>'ยอด ม.5'!B17</f>
        <v>นายพิทักสันต์  ลิ่มวงษ์</v>
      </c>
    </row>
    <row r="3" spans="1:37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7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ม.5'!F16</f>
        <v>744</v>
      </c>
      <c r="X4" s="773"/>
    </row>
    <row r="5" spans="1:37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37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37" s="2" customFormat="1" ht="15.75" customHeight="1">
      <c r="A7" s="15">
        <v>1</v>
      </c>
      <c r="B7" s="368">
        <v>41672</v>
      </c>
      <c r="C7" s="178" t="s">
        <v>84</v>
      </c>
      <c r="D7" s="179" t="s">
        <v>545</v>
      </c>
      <c r="E7" s="180" t="s">
        <v>546</v>
      </c>
      <c r="F7" s="181" t="s">
        <v>13</v>
      </c>
      <c r="G7" s="71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Z7" s="358"/>
    </row>
    <row r="8" spans="1:37" s="2" customFormat="1" ht="16.25" customHeight="1">
      <c r="A8" s="24">
        <v>2</v>
      </c>
      <c r="B8" s="367">
        <v>41678</v>
      </c>
      <c r="C8" s="185" t="s">
        <v>84</v>
      </c>
      <c r="D8" s="186" t="s">
        <v>547</v>
      </c>
      <c r="E8" s="187" t="s">
        <v>548</v>
      </c>
      <c r="F8" s="188" t="s">
        <v>14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  <c r="Z8" s="358"/>
    </row>
    <row r="9" spans="1:37" s="2" customFormat="1" ht="16.25" customHeight="1">
      <c r="A9" s="24">
        <v>3</v>
      </c>
      <c r="B9" s="367">
        <v>41679</v>
      </c>
      <c r="C9" s="185" t="s">
        <v>84</v>
      </c>
      <c r="D9" s="186" t="s">
        <v>549</v>
      </c>
      <c r="E9" s="187" t="s">
        <v>550</v>
      </c>
      <c r="F9" s="188" t="s">
        <v>15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  <c r="Z9" s="358"/>
    </row>
    <row r="10" spans="1:37" s="2" customFormat="1" ht="16.25" customHeight="1">
      <c r="A10" s="24">
        <v>4</v>
      </c>
      <c r="B10" s="367">
        <v>41715</v>
      </c>
      <c r="C10" s="185" t="s">
        <v>84</v>
      </c>
      <c r="D10" s="186" t="s">
        <v>551</v>
      </c>
      <c r="E10" s="187" t="s">
        <v>552</v>
      </c>
      <c r="F10" s="188" t="s">
        <v>16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Z10" s="358"/>
      <c r="AH10" s="9"/>
      <c r="AJ10" s="9"/>
      <c r="AK10" s="3"/>
    </row>
    <row r="11" spans="1:37" s="2" customFormat="1" ht="16.25" customHeight="1">
      <c r="A11" s="34">
        <v>5</v>
      </c>
      <c r="B11" s="363">
        <v>41763</v>
      </c>
      <c r="C11" s="192" t="s">
        <v>84</v>
      </c>
      <c r="D11" s="193" t="s">
        <v>553</v>
      </c>
      <c r="E11" s="194" t="s">
        <v>554</v>
      </c>
      <c r="F11" s="195" t="s">
        <v>17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Z11" s="358"/>
      <c r="AH11" s="9"/>
      <c r="AJ11" s="9"/>
      <c r="AK11" s="3"/>
    </row>
    <row r="12" spans="1:37" s="2" customFormat="1" ht="16.25" customHeight="1">
      <c r="A12" s="15">
        <v>6</v>
      </c>
      <c r="B12" s="368">
        <v>41764</v>
      </c>
      <c r="C12" s="178" t="s">
        <v>84</v>
      </c>
      <c r="D12" s="179" t="s">
        <v>100</v>
      </c>
      <c r="E12" s="180" t="s">
        <v>555</v>
      </c>
      <c r="F12" s="181" t="s">
        <v>13</v>
      </c>
      <c r="G12" s="7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Z12" s="358"/>
      <c r="AH12" s="9"/>
      <c r="AJ12" s="9"/>
      <c r="AK12" s="3"/>
    </row>
    <row r="13" spans="1:37" s="2" customFormat="1" ht="16.25" customHeight="1">
      <c r="A13" s="24">
        <v>7</v>
      </c>
      <c r="B13" s="367">
        <v>41766</v>
      </c>
      <c r="C13" s="185" t="s">
        <v>84</v>
      </c>
      <c r="D13" s="186" t="s">
        <v>556</v>
      </c>
      <c r="E13" s="187" t="s">
        <v>557</v>
      </c>
      <c r="F13" s="188" t="s">
        <v>14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Z13" s="358"/>
      <c r="AH13" s="9"/>
      <c r="AJ13" s="9"/>
      <c r="AK13" s="3"/>
    </row>
    <row r="14" spans="1:37" s="2" customFormat="1" ht="16.25" customHeight="1">
      <c r="A14" s="24">
        <v>8</v>
      </c>
      <c r="B14" s="367">
        <v>41768</v>
      </c>
      <c r="C14" s="185" t="s">
        <v>84</v>
      </c>
      <c r="D14" s="186" t="s">
        <v>558</v>
      </c>
      <c r="E14" s="187" t="s">
        <v>559</v>
      </c>
      <c r="F14" s="188" t="s">
        <v>15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Z14" s="358"/>
      <c r="AH14" s="9"/>
      <c r="AJ14" s="9"/>
      <c r="AK14" s="3"/>
    </row>
    <row r="15" spans="1:37" s="2" customFormat="1" ht="16.25" customHeight="1">
      <c r="A15" s="24">
        <v>9</v>
      </c>
      <c r="B15" s="367">
        <v>41769</v>
      </c>
      <c r="C15" s="185" t="s">
        <v>84</v>
      </c>
      <c r="D15" s="186" t="s">
        <v>560</v>
      </c>
      <c r="E15" s="187" t="s">
        <v>561</v>
      </c>
      <c r="F15" s="188" t="s">
        <v>16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Z15" s="358"/>
      <c r="AH15" s="9"/>
      <c r="AJ15" s="9"/>
      <c r="AK15" s="3"/>
    </row>
    <row r="16" spans="1:37" s="2" customFormat="1" ht="16.25" customHeight="1">
      <c r="A16" s="34">
        <v>10</v>
      </c>
      <c r="B16" s="363">
        <v>41803</v>
      </c>
      <c r="C16" s="192" t="s">
        <v>84</v>
      </c>
      <c r="D16" s="193" t="s">
        <v>151</v>
      </c>
      <c r="E16" s="194" t="s">
        <v>562</v>
      </c>
      <c r="F16" s="195" t="s">
        <v>17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358"/>
      <c r="AH16" s="9"/>
      <c r="AJ16" s="9"/>
      <c r="AK16" s="3"/>
    </row>
    <row r="17" spans="1:37" s="2" customFormat="1" ht="16.25" customHeight="1">
      <c r="A17" s="15">
        <v>11</v>
      </c>
      <c r="B17" s="368">
        <v>41852</v>
      </c>
      <c r="C17" s="178" t="s">
        <v>84</v>
      </c>
      <c r="D17" s="179" t="s">
        <v>563</v>
      </c>
      <c r="E17" s="180" t="s">
        <v>331</v>
      </c>
      <c r="F17" s="181" t="s">
        <v>13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Z17" s="358"/>
      <c r="AH17" s="9"/>
      <c r="AJ17" s="9"/>
      <c r="AK17" s="3"/>
    </row>
    <row r="18" spans="1:37" s="2" customFormat="1" ht="16.25" customHeight="1">
      <c r="A18" s="24">
        <v>12</v>
      </c>
      <c r="B18" s="367">
        <v>41963</v>
      </c>
      <c r="C18" s="185" t="s">
        <v>84</v>
      </c>
      <c r="D18" s="186" t="s">
        <v>566</v>
      </c>
      <c r="E18" s="187" t="s">
        <v>118</v>
      </c>
      <c r="F18" s="188" t="s">
        <v>15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Z18" s="358"/>
      <c r="AB18" s="525"/>
      <c r="AC18" s="525"/>
      <c r="AD18" s="525"/>
      <c r="AH18" s="9"/>
      <c r="AJ18" s="9"/>
      <c r="AK18" s="3"/>
    </row>
    <row r="19" spans="1:37" s="2" customFormat="1" ht="16.25" customHeight="1">
      <c r="A19" s="24">
        <v>13</v>
      </c>
      <c r="B19" s="367">
        <v>43810</v>
      </c>
      <c r="C19" s="185" t="s">
        <v>84</v>
      </c>
      <c r="D19" s="249" t="s">
        <v>569</v>
      </c>
      <c r="E19" s="187" t="s">
        <v>570</v>
      </c>
      <c r="F19" s="188" t="s">
        <v>13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Z19" s="358"/>
      <c r="AH19" s="9"/>
      <c r="AJ19" s="9"/>
      <c r="AK19" s="3"/>
    </row>
    <row r="20" spans="1:37" s="2" customFormat="1" ht="16.25" customHeight="1">
      <c r="A20" s="24">
        <v>14</v>
      </c>
      <c r="B20" s="367">
        <v>43811</v>
      </c>
      <c r="C20" s="185" t="s">
        <v>84</v>
      </c>
      <c r="D20" s="186" t="s">
        <v>571</v>
      </c>
      <c r="E20" s="187" t="s">
        <v>572</v>
      </c>
      <c r="F20" s="188" t="s">
        <v>14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Z20" s="358"/>
      <c r="AH20" s="9"/>
      <c r="AJ20" s="9"/>
      <c r="AK20" s="3"/>
    </row>
    <row r="21" spans="1:37" s="2" customFormat="1" ht="16.25" customHeight="1">
      <c r="A21" s="34">
        <v>15</v>
      </c>
      <c r="B21" s="363">
        <v>43812</v>
      </c>
      <c r="C21" s="192" t="s">
        <v>84</v>
      </c>
      <c r="D21" s="193" t="s">
        <v>573</v>
      </c>
      <c r="E21" s="194" t="s">
        <v>574</v>
      </c>
      <c r="F21" s="195" t="s">
        <v>15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Z21" s="358"/>
      <c r="AH21" s="9"/>
      <c r="AJ21" s="9"/>
      <c r="AK21" s="3"/>
    </row>
    <row r="22" spans="1:37" s="2" customFormat="1" ht="16.25" customHeight="1">
      <c r="A22" s="15">
        <v>16</v>
      </c>
      <c r="B22" s="368">
        <v>43814</v>
      </c>
      <c r="C22" s="178" t="s">
        <v>84</v>
      </c>
      <c r="D22" s="179" t="s">
        <v>96</v>
      </c>
      <c r="E22" s="180" t="s">
        <v>577</v>
      </c>
      <c r="F22" s="181" t="s">
        <v>17</v>
      </c>
      <c r="G22" s="71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Z22" s="358"/>
      <c r="AH22" s="9"/>
      <c r="AJ22" s="9"/>
      <c r="AK22" s="3"/>
    </row>
    <row r="23" spans="1:37" s="2" customFormat="1" ht="16.25" customHeight="1">
      <c r="A23" s="24">
        <v>17</v>
      </c>
      <c r="B23" s="367">
        <v>41734</v>
      </c>
      <c r="C23" s="185" t="s">
        <v>85</v>
      </c>
      <c r="D23" s="186" t="s">
        <v>578</v>
      </c>
      <c r="E23" s="187" t="s">
        <v>579</v>
      </c>
      <c r="F23" s="188" t="s">
        <v>13</v>
      </c>
      <c r="G23" s="72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Z23" s="358"/>
      <c r="AH23" s="9"/>
      <c r="AJ23" s="9"/>
      <c r="AK23" s="3"/>
    </row>
    <row r="24" spans="1:37" s="2" customFormat="1" ht="16.25" customHeight="1">
      <c r="A24" s="24">
        <v>18</v>
      </c>
      <c r="B24" s="367">
        <v>41755</v>
      </c>
      <c r="C24" s="185" t="s">
        <v>85</v>
      </c>
      <c r="D24" s="186" t="s">
        <v>580</v>
      </c>
      <c r="E24" s="187" t="s">
        <v>581</v>
      </c>
      <c r="F24" s="188" t="s">
        <v>14</v>
      </c>
      <c r="G24" s="72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Z24" s="358"/>
      <c r="AH24" s="9"/>
      <c r="AJ24" s="9"/>
      <c r="AK24" s="3"/>
    </row>
    <row r="25" spans="1:37" s="2" customFormat="1" ht="16.25" customHeight="1">
      <c r="A25" s="24">
        <v>19</v>
      </c>
      <c r="B25" s="367">
        <v>41799</v>
      </c>
      <c r="C25" s="185" t="s">
        <v>85</v>
      </c>
      <c r="D25" s="186" t="s">
        <v>582</v>
      </c>
      <c r="E25" s="187" t="s">
        <v>583</v>
      </c>
      <c r="F25" s="188" t="s">
        <v>15</v>
      </c>
      <c r="G25" s="72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Z25" s="358"/>
      <c r="AH25" s="9"/>
      <c r="AJ25" s="9"/>
      <c r="AK25" s="3"/>
    </row>
    <row r="26" spans="1:37" s="2" customFormat="1" ht="16.5" customHeight="1">
      <c r="A26" s="34">
        <v>20</v>
      </c>
      <c r="B26" s="363">
        <v>41820</v>
      </c>
      <c r="C26" s="192" t="s">
        <v>85</v>
      </c>
      <c r="D26" s="193" t="s">
        <v>584</v>
      </c>
      <c r="E26" s="194" t="s">
        <v>585</v>
      </c>
      <c r="F26" s="195" t="s">
        <v>16</v>
      </c>
      <c r="G26" s="474"/>
      <c r="H26" s="41"/>
      <c r="I26" s="41"/>
      <c r="J26" s="41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Z26" s="358"/>
      <c r="AH26" s="9"/>
      <c r="AJ26" s="9"/>
      <c r="AK26" s="3"/>
    </row>
    <row r="27" spans="1:37" s="2" customFormat="1" ht="16.25" customHeight="1">
      <c r="A27" s="15">
        <v>21</v>
      </c>
      <c r="B27" s="368">
        <v>41830</v>
      </c>
      <c r="C27" s="250" t="s">
        <v>85</v>
      </c>
      <c r="D27" s="251" t="s">
        <v>586</v>
      </c>
      <c r="E27" s="252" t="s">
        <v>587</v>
      </c>
      <c r="F27" s="181" t="s">
        <v>17</v>
      </c>
      <c r="G27" s="459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Z27" s="358"/>
      <c r="AH27" s="9"/>
      <c r="AJ27" s="9"/>
      <c r="AK27" s="3"/>
    </row>
    <row r="28" spans="1:37" s="2" customFormat="1" ht="16.25" customHeight="1">
      <c r="A28" s="24">
        <v>22</v>
      </c>
      <c r="B28" s="367">
        <v>41834</v>
      </c>
      <c r="C28" s="185" t="s">
        <v>85</v>
      </c>
      <c r="D28" s="186" t="s">
        <v>588</v>
      </c>
      <c r="E28" s="187" t="s">
        <v>589</v>
      </c>
      <c r="F28" s="188" t="s">
        <v>13</v>
      </c>
      <c r="G28" s="72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  <c r="Z28" s="358"/>
    </row>
    <row r="29" spans="1:37" s="2" customFormat="1" ht="16.25" customHeight="1">
      <c r="A29" s="24">
        <v>23</v>
      </c>
      <c r="B29" s="367">
        <v>41842</v>
      </c>
      <c r="C29" s="185" t="s">
        <v>85</v>
      </c>
      <c r="D29" s="186" t="s">
        <v>590</v>
      </c>
      <c r="E29" s="187" t="s">
        <v>591</v>
      </c>
      <c r="F29" s="188" t="s">
        <v>14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  <c r="Z29" s="358"/>
    </row>
    <row r="30" spans="1:37" s="2" customFormat="1" ht="16.25" customHeight="1">
      <c r="A30" s="24">
        <v>24</v>
      </c>
      <c r="B30" s="367">
        <v>41865</v>
      </c>
      <c r="C30" s="185" t="s">
        <v>85</v>
      </c>
      <c r="D30" s="186" t="s">
        <v>177</v>
      </c>
      <c r="E30" s="187" t="s">
        <v>168</v>
      </c>
      <c r="F30" s="188" t="s">
        <v>15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Z30" s="358"/>
      <c r="AH30" s="9"/>
      <c r="AJ30" s="9"/>
      <c r="AK30" s="3"/>
    </row>
    <row r="31" spans="1:37" s="2" customFormat="1" ht="16.25" customHeight="1">
      <c r="A31" s="34">
        <v>25</v>
      </c>
      <c r="B31" s="363">
        <v>41866</v>
      </c>
      <c r="C31" s="254" t="s">
        <v>85</v>
      </c>
      <c r="D31" s="255" t="s">
        <v>592</v>
      </c>
      <c r="E31" s="256" t="s">
        <v>593</v>
      </c>
      <c r="F31" s="195" t="s">
        <v>16</v>
      </c>
      <c r="G31" s="76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Z31" s="358"/>
      <c r="AH31" s="9"/>
      <c r="AJ31" s="9"/>
      <c r="AK31" s="3"/>
    </row>
    <row r="32" spans="1:37" s="2" customFormat="1" ht="16.25" customHeight="1">
      <c r="A32" s="15">
        <v>26</v>
      </c>
      <c r="B32" s="368">
        <v>41871</v>
      </c>
      <c r="C32" s="178" t="s">
        <v>85</v>
      </c>
      <c r="D32" s="179" t="s">
        <v>594</v>
      </c>
      <c r="E32" s="180" t="s">
        <v>179</v>
      </c>
      <c r="F32" s="181" t="s">
        <v>17</v>
      </c>
      <c r="G32" s="71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Z32" s="358"/>
      <c r="AH32" s="9"/>
      <c r="AJ32" s="9"/>
      <c r="AK32" s="3"/>
    </row>
    <row r="33" spans="1:37" s="2" customFormat="1" ht="16.25" customHeight="1">
      <c r="A33" s="24">
        <v>27</v>
      </c>
      <c r="B33" s="367">
        <v>41876</v>
      </c>
      <c r="C33" s="185" t="s">
        <v>85</v>
      </c>
      <c r="D33" s="186" t="s">
        <v>103</v>
      </c>
      <c r="E33" s="187" t="s">
        <v>595</v>
      </c>
      <c r="F33" s="188" t="s">
        <v>13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Z33" s="358"/>
      <c r="AH33" s="9"/>
      <c r="AJ33" s="9"/>
      <c r="AK33" s="3"/>
    </row>
    <row r="34" spans="1:37" s="2" customFormat="1" ht="16" customHeight="1">
      <c r="A34" s="24">
        <v>28</v>
      </c>
      <c r="B34" s="367">
        <v>41921</v>
      </c>
      <c r="C34" s="185" t="s">
        <v>85</v>
      </c>
      <c r="D34" s="186" t="s">
        <v>596</v>
      </c>
      <c r="E34" s="187" t="s">
        <v>597</v>
      </c>
      <c r="F34" s="188" t="s">
        <v>14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Z34" s="358"/>
      <c r="AH34" s="9"/>
      <c r="AJ34" s="9"/>
      <c r="AK34" s="3"/>
    </row>
    <row r="35" spans="1:37" s="2" customFormat="1" ht="16.25" customHeight="1">
      <c r="A35" s="24">
        <v>29</v>
      </c>
      <c r="B35" s="367">
        <v>41933</v>
      </c>
      <c r="C35" s="185" t="s">
        <v>85</v>
      </c>
      <c r="D35" s="186" t="s">
        <v>598</v>
      </c>
      <c r="E35" s="187" t="s">
        <v>599</v>
      </c>
      <c r="F35" s="188" t="s">
        <v>15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Z35" s="358"/>
      <c r="AA35" s="402"/>
      <c r="AB35" s="402"/>
      <c r="AC35" s="402"/>
      <c r="AD35" s="403"/>
      <c r="AH35" s="9"/>
      <c r="AJ35" s="9"/>
      <c r="AK35" s="3"/>
    </row>
    <row r="36" spans="1:37" s="2" customFormat="1" ht="16.25" customHeight="1">
      <c r="A36" s="34">
        <v>30</v>
      </c>
      <c r="B36" s="363">
        <v>41960</v>
      </c>
      <c r="C36" s="192" t="s">
        <v>85</v>
      </c>
      <c r="D36" s="193" t="s">
        <v>600</v>
      </c>
      <c r="E36" s="194" t="s">
        <v>601</v>
      </c>
      <c r="F36" s="195" t="s">
        <v>16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Z36" s="358"/>
      <c r="AH36" s="9"/>
      <c r="AJ36" s="9"/>
      <c r="AK36" s="3"/>
    </row>
    <row r="37" spans="1:37" s="2" customFormat="1" ht="16.25" customHeight="1">
      <c r="A37" s="15">
        <v>31</v>
      </c>
      <c r="B37" s="368">
        <v>43815</v>
      </c>
      <c r="C37" s="250" t="s">
        <v>85</v>
      </c>
      <c r="D37" s="251" t="s">
        <v>602</v>
      </c>
      <c r="E37" s="252" t="s">
        <v>603</v>
      </c>
      <c r="F37" s="253" t="s">
        <v>17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  <c r="Z37" s="358"/>
    </row>
    <row r="38" spans="1:37" s="2" customFormat="1" ht="16.25" customHeight="1">
      <c r="A38" s="24">
        <v>32</v>
      </c>
      <c r="B38" s="367">
        <v>43816</v>
      </c>
      <c r="C38" s="185" t="s">
        <v>85</v>
      </c>
      <c r="D38" s="186" t="s">
        <v>143</v>
      </c>
      <c r="E38" s="187" t="s">
        <v>604</v>
      </c>
      <c r="F38" s="188" t="s">
        <v>13</v>
      </c>
      <c r="G38" s="72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  <c r="Z38" s="358"/>
    </row>
    <row r="39" spans="1:37" s="2" customFormat="1" ht="16" customHeight="1">
      <c r="A39" s="24">
        <v>33</v>
      </c>
      <c r="B39" s="367">
        <v>43817</v>
      </c>
      <c r="C39" s="185" t="s">
        <v>85</v>
      </c>
      <c r="D39" s="186" t="s">
        <v>605</v>
      </c>
      <c r="E39" s="187" t="s">
        <v>606</v>
      </c>
      <c r="F39" s="188" t="s">
        <v>14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Z39" s="358"/>
      <c r="AH39" s="9"/>
      <c r="AJ39" s="9"/>
      <c r="AK39" s="3"/>
    </row>
    <row r="40" spans="1:37" s="2" customFormat="1" ht="16.25" customHeight="1">
      <c r="A40" s="24">
        <v>34</v>
      </c>
      <c r="B40" s="367">
        <v>43818</v>
      </c>
      <c r="C40" s="185" t="s">
        <v>85</v>
      </c>
      <c r="D40" s="186" t="s">
        <v>607</v>
      </c>
      <c r="E40" s="187" t="s">
        <v>608</v>
      </c>
      <c r="F40" s="188" t="s">
        <v>15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Z40" s="358"/>
      <c r="AH40" s="9"/>
      <c r="AJ40" s="9"/>
      <c r="AK40" s="3"/>
    </row>
    <row r="41" spans="1:37" s="2" customFormat="1" ht="16.5" customHeight="1">
      <c r="A41" s="34">
        <v>35</v>
      </c>
      <c r="B41" s="363">
        <v>43819</v>
      </c>
      <c r="C41" s="254" t="s">
        <v>85</v>
      </c>
      <c r="D41" s="255" t="s">
        <v>609</v>
      </c>
      <c r="E41" s="256" t="s">
        <v>190</v>
      </c>
      <c r="F41" s="257" t="s">
        <v>16</v>
      </c>
      <c r="G41" s="76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8"/>
      <c r="X41" s="59"/>
      <c r="Y41" s="43"/>
      <c r="Z41" s="358"/>
      <c r="AH41" s="9"/>
      <c r="AJ41" s="9"/>
      <c r="AK41" s="3"/>
    </row>
    <row r="42" spans="1:37" s="2" customFormat="1" ht="16.25" customHeight="1">
      <c r="A42" s="15">
        <v>36</v>
      </c>
      <c r="B42" s="368">
        <v>43820</v>
      </c>
      <c r="C42" s="178" t="s">
        <v>85</v>
      </c>
      <c r="D42" s="179" t="s">
        <v>610</v>
      </c>
      <c r="E42" s="180" t="s">
        <v>611</v>
      </c>
      <c r="F42" s="258" t="s">
        <v>17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Z42" s="358"/>
      <c r="AH42" s="9"/>
      <c r="AJ42" s="9"/>
      <c r="AK42" s="3"/>
    </row>
    <row r="43" spans="1:37" s="2" customFormat="1" ht="16.25" customHeight="1">
      <c r="A43" s="24">
        <v>37</v>
      </c>
      <c r="B43" s="367">
        <v>43900</v>
      </c>
      <c r="C43" s="185" t="s">
        <v>85</v>
      </c>
      <c r="D43" s="186" t="s">
        <v>142</v>
      </c>
      <c r="E43" s="187" t="s">
        <v>612</v>
      </c>
      <c r="F43" s="188" t="s">
        <v>17</v>
      </c>
      <c r="G43" s="72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Z43" s="358"/>
      <c r="AH43" s="9"/>
      <c r="AJ43" s="9"/>
      <c r="AK43" s="3"/>
    </row>
    <row r="44" spans="1:37" s="2" customFormat="1" ht="16.25" customHeight="1">
      <c r="A44" s="24"/>
      <c r="B44" s="367"/>
      <c r="C44" s="185"/>
      <c r="D44" s="186"/>
      <c r="E44" s="187"/>
      <c r="F44" s="209"/>
      <c r="G44" s="79"/>
      <c r="H44" s="31"/>
      <c r="I44" s="31"/>
      <c r="J44" s="31"/>
      <c r="K44" s="31"/>
      <c r="L44" s="31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1"/>
      <c r="Y44" s="33"/>
      <c r="Z44" s="358"/>
      <c r="AH44" s="9"/>
      <c r="AJ44" s="9"/>
      <c r="AK44" s="3"/>
    </row>
    <row r="45" spans="1:37" s="2" customFormat="1" ht="16.25" customHeight="1">
      <c r="A45" s="24"/>
      <c r="B45" s="365"/>
      <c r="C45" s="26"/>
      <c r="D45" s="27"/>
      <c r="E45" s="28"/>
      <c r="F45" s="24"/>
      <c r="G45" s="72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Z45" s="358"/>
      <c r="AH45" s="9"/>
      <c r="AJ45" s="9"/>
      <c r="AK45" s="3"/>
    </row>
    <row r="46" spans="1:37" s="2" customFormat="1" ht="16.25" customHeight="1">
      <c r="A46" s="34"/>
      <c r="B46" s="366"/>
      <c r="C46" s="36"/>
      <c r="D46" s="37"/>
      <c r="E46" s="38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Z46" s="358"/>
      <c r="AH46" s="9"/>
      <c r="AJ46" s="9"/>
      <c r="AK46" s="3"/>
    </row>
    <row r="47" spans="1:37" s="2" customFormat="1" ht="6" customHeight="1">
      <c r="A47" s="66"/>
      <c r="B47" s="359"/>
      <c r="C47" s="360"/>
      <c r="D47" s="361"/>
      <c r="E47" s="362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357"/>
      <c r="Y47" s="358"/>
      <c r="Z47" s="358"/>
      <c r="AH47" s="9"/>
      <c r="AJ47" s="9"/>
      <c r="AK47" s="3"/>
    </row>
    <row r="48" spans="1:37" s="2" customFormat="1" ht="16.25" customHeight="1">
      <c r="A48" s="65"/>
      <c r="B48" s="69" t="s">
        <v>24</v>
      </c>
      <c r="C48" s="66"/>
      <c r="E48" s="66">
        <f>I48+O48</f>
        <v>37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348" t="s">
        <v>7</v>
      </c>
      <c r="N48" s="348"/>
      <c r="O48" s="66">
        <f>COUNTIF($C$7:$C$46,"ญ")</f>
        <v>21</v>
      </c>
      <c r="P48" s="65"/>
      <c r="Q48" s="68" t="s">
        <v>8</v>
      </c>
      <c r="X48" s="65"/>
      <c r="Y48" s="65"/>
      <c r="Z48" s="65"/>
    </row>
    <row r="49" spans="1:26" s="2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11"/>
      <c r="T49" s="11"/>
      <c r="U49" s="11"/>
      <c r="V49" s="11"/>
      <c r="W49" s="11"/>
      <c r="X49" s="11"/>
      <c r="Y49" s="11"/>
      <c r="Z49" s="11"/>
    </row>
    <row r="50" spans="1:26" ht="15" hidden="1" customHeight="1">
      <c r="A50" s="259"/>
      <c r="B50" s="382"/>
      <c r="C50" s="259"/>
      <c r="D50" s="383" t="s">
        <v>13</v>
      </c>
      <c r="E50" s="383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11"/>
      <c r="T50" s="11"/>
      <c r="U50" s="11"/>
      <c r="V50" s="11"/>
      <c r="W50" s="11"/>
      <c r="X50" s="11"/>
      <c r="Y50" s="11"/>
      <c r="Z50" s="11"/>
    </row>
    <row r="51" spans="1:26" ht="15" hidden="1" customHeight="1">
      <c r="A51" s="259"/>
      <c r="B51" s="382"/>
      <c r="C51" s="259"/>
      <c r="D51" s="383" t="s">
        <v>14</v>
      </c>
      <c r="E51" s="383">
        <f>COUNTIF($F$7:$F$46,"เหลือง")</f>
        <v>7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11"/>
      <c r="T51" s="11"/>
      <c r="U51" s="11"/>
      <c r="V51" s="11"/>
      <c r="W51" s="11"/>
      <c r="X51" s="11"/>
      <c r="Y51" s="11"/>
      <c r="Z51" s="11"/>
    </row>
    <row r="52" spans="1:26" ht="15" hidden="1" customHeight="1">
      <c r="A52" s="259"/>
      <c r="B52" s="382"/>
      <c r="C52" s="259"/>
      <c r="D52" s="383" t="s">
        <v>15</v>
      </c>
      <c r="E52" s="383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11"/>
      <c r="T52" s="11"/>
      <c r="U52" s="11"/>
      <c r="V52" s="11"/>
      <c r="W52" s="11"/>
      <c r="X52" s="11"/>
      <c r="Y52" s="11"/>
      <c r="Z52" s="11"/>
    </row>
    <row r="53" spans="1:26" ht="15" hidden="1" customHeight="1">
      <c r="A53" s="259"/>
      <c r="B53" s="382"/>
      <c r="C53" s="259"/>
      <c r="D53" s="383" t="s">
        <v>16</v>
      </c>
      <c r="E53" s="383">
        <f>COUNTIF($F$7:$F$46,"ม่วง")</f>
        <v>6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11"/>
      <c r="T53" s="11"/>
      <c r="U53" s="11"/>
      <c r="V53" s="11"/>
      <c r="W53" s="11"/>
      <c r="X53" s="11"/>
      <c r="Y53" s="11"/>
      <c r="Z53" s="11"/>
    </row>
    <row r="54" spans="1:26" ht="15" hidden="1" customHeight="1">
      <c r="A54" s="259"/>
      <c r="B54" s="382"/>
      <c r="C54" s="259"/>
      <c r="D54" s="383" t="s">
        <v>17</v>
      </c>
      <c r="E54" s="383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11"/>
      <c r="T54" s="11"/>
      <c r="U54" s="11"/>
      <c r="V54" s="11"/>
      <c r="W54" s="11"/>
      <c r="X54" s="11"/>
      <c r="Y54" s="11"/>
      <c r="Z54" s="11"/>
    </row>
    <row r="55" spans="1:26" ht="15" hidden="1" customHeight="1">
      <c r="A55" s="259"/>
      <c r="B55" s="382"/>
      <c r="C55" s="259"/>
      <c r="D55" s="383" t="s">
        <v>5</v>
      </c>
      <c r="E55" s="383">
        <f>SUM(E50:E54)</f>
        <v>37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11"/>
      <c r="T55" s="11"/>
      <c r="U55" s="11"/>
      <c r="V55" s="11"/>
      <c r="W55" s="11"/>
      <c r="X55" s="11"/>
      <c r="Y55" s="11"/>
      <c r="Z55" s="11"/>
    </row>
    <row r="56" spans="1:26" ht="15" customHeight="1">
      <c r="A56" s="261"/>
      <c r="B56" s="260"/>
      <c r="C56" s="262"/>
      <c r="D56" s="222"/>
      <c r="E56" s="222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</row>
    <row r="57" spans="1:26" ht="15" customHeight="1">
      <c r="A57" s="261"/>
      <c r="B57" s="260"/>
      <c r="C57" s="262"/>
      <c r="D57" s="222"/>
      <c r="E57" s="222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</row>
    <row r="58" spans="1:26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3" zoomScale="120" zoomScaleNormal="120" workbookViewId="0">
      <selection activeCell="AB40" sqref="AB4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M1" s="12" t="s">
        <v>25</v>
      </c>
      <c r="R1" s="12" t="str">
        <f>'ยอด ม.5'!B18</f>
        <v>นายศรชัย ไกรปราบ</v>
      </c>
    </row>
    <row r="2" spans="1:40" s="12" customFormat="1" ht="18" customHeight="1">
      <c r="B2" s="231" t="s">
        <v>46</v>
      </c>
      <c r="C2" s="228"/>
      <c r="D2" s="229"/>
      <c r="E2" s="230" t="s">
        <v>66</v>
      </c>
      <c r="M2" s="12" t="s">
        <v>47</v>
      </c>
      <c r="R2" s="12" t="str">
        <f>'ยอด ม.5'!B19</f>
        <v>นางวนัสนันท์ ศรีสุวรรณ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32" t="s">
        <v>49</v>
      </c>
      <c r="W4" s="773">
        <f>'ยอด ม.5'!F18</f>
        <v>743</v>
      </c>
      <c r="X4" s="773"/>
      <c r="Y4" s="23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85" t="s">
        <v>3</v>
      </c>
      <c r="G5" s="234"/>
      <c r="H5" s="235"/>
      <c r="I5" s="235"/>
      <c r="J5" s="235"/>
      <c r="K5" s="235"/>
      <c r="L5" s="235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7"/>
      <c r="Y5" s="238"/>
    </row>
    <row r="6" spans="1:40" s="80" customFormat="1" ht="18" customHeight="1">
      <c r="A6" s="775"/>
      <c r="B6" s="777"/>
      <c r="C6" s="779"/>
      <c r="D6" s="781"/>
      <c r="E6" s="783"/>
      <c r="F6" s="786"/>
      <c r="G6" s="239"/>
      <c r="H6" s="240"/>
      <c r="I6" s="240"/>
      <c r="J6" s="240"/>
      <c r="K6" s="240"/>
      <c r="L6" s="240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  <c r="Y6" s="243"/>
    </row>
    <row r="7" spans="1:40" s="2" customFormat="1" ht="15.75" customHeight="1">
      <c r="A7" s="15">
        <v>1</v>
      </c>
      <c r="B7" s="177">
        <v>41564</v>
      </c>
      <c r="C7" s="178" t="s">
        <v>84</v>
      </c>
      <c r="D7" s="179" t="s">
        <v>613</v>
      </c>
      <c r="E7" s="180" t="s">
        <v>614</v>
      </c>
      <c r="F7" s="480" t="s">
        <v>13</v>
      </c>
      <c r="G7" s="507"/>
      <c r="H7" s="183"/>
      <c r="I7" s="183"/>
      <c r="J7" s="183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3"/>
    </row>
    <row r="8" spans="1:40" s="2" customFormat="1" ht="16.25" customHeight="1">
      <c r="A8" s="24">
        <v>2</v>
      </c>
      <c r="B8" s="184">
        <v>41676</v>
      </c>
      <c r="C8" s="185" t="s">
        <v>84</v>
      </c>
      <c r="D8" s="186" t="s">
        <v>122</v>
      </c>
      <c r="E8" s="187" t="s">
        <v>615</v>
      </c>
      <c r="F8" s="467" t="s">
        <v>14</v>
      </c>
      <c r="G8" s="507"/>
      <c r="H8" s="190"/>
      <c r="I8" s="190"/>
      <c r="J8" s="190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3"/>
    </row>
    <row r="9" spans="1:40" s="2" customFormat="1" ht="16.25" customHeight="1">
      <c r="A9" s="24">
        <v>3</v>
      </c>
      <c r="B9" s="184">
        <v>41711</v>
      </c>
      <c r="C9" s="185" t="s">
        <v>84</v>
      </c>
      <c r="D9" s="186" t="s">
        <v>616</v>
      </c>
      <c r="E9" s="187" t="s">
        <v>326</v>
      </c>
      <c r="F9" s="467" t="s">
        <v>15</v>
      </c>
      <c r="G9" s="189"/>
      <c r="H9" s="190"/>
      <c r="I9" s="190"/>
      <c r="J9" s="190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3"/>
    </row>
    <row r="10" spans="1:40" s="2" customFormat="1" ht="16.25" customHeight="1">
      <c r="A10" s="24">
        <v>4</v>
      </c>
      <c r="B10" s="184">
        <v>41722</v>
      </c>
      <c r="C10" s="185" t="s">
        <v>84</v>
      </c>
      <c r="D10" s="186" t="s">
        <v>617</v>
      </c>
      <c r="E10" s="187" t="s">
        <v>618</v>
      </c>
      <c r="F10" s="467" t="s">
        <v>16</v>
      </c>
      <c r="G10" s="189"/>
      <c r="H10" s="190"/>
      <c r="I10" s="190"/>
      <c r="J10" s="190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191">
        <v>41762</v>
      </c>
      <c r="C11" s="192" t="s">
        <v>84</v>
      </c>
      <c r="D11" s="193" t="s">
        <v>619</v>
      </c>
      <c r="E11" s="194" t="s">
        <v>620</v>
      </c>
      <c r="F11" s="481" t="s">
        <v>17</v>
      </c>
      <c r="G11" s="196"/>
      <c r="H11" s="197"/>
      <c r="I11" s="197"/>
      <c r="J11" s="197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40"/>
      <c r="X11" s="40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98">
        <v>41772</v>
      </c>
      <c r="C12" s="178" t="s">
        <v>84</v>
      </c>
      <c r="D12" s="179" t="s">
        <v>621</v>
      </c>
      <c r="E12" s="180" t="s">
        <v>622</v>
      </c>
      <c r="F12" s="480" t="s">
        <v>13</v>
      </c>
      <c r="G12" s="182"/>
      <c r="H12" s="183"/>
      <c r="I12" s="183"/>
      <c r="J12" s="183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  <c r="V12" s="22"/>
      <c r="W12" s="22"/>
      <c r="X12" s="22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41812</v>
      </c>
      <c r="C13" s="185" t="s">
        <v>84</v>
      </c>
      <c r="D13" s="186" t="s">
        <v>623</v>
      </c>
      <c r="E13" s="187" t="s">
        <v>624</v>
      </c>
      <c r="F13" s="467" t="s">
        <v>14</v>
      </c>
      <c r="G13" s="189"/>
      <c r="H13" s="190"/>
      <c r="I13" s="190"/>
      <c r="J13" s="190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30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41851</v>
      </c>
      <c r="C14" s="185" t="s">
        <v>84</v>
      </c>
      <c r="D14" s="186" t="s">
        <v>625</v>
      </c>
      <c r="E14" s="187" t="s">
        <v>626</v>
      </c>
      <c r="F14" s="467" t="s">
        <v>15</v>
      </c>
      <c r="G14" s="189"/>
      <c r="H14" s="190"/>
      <c r="I14" s="190"/>
      <c r="J14" s="190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41859</v>
      </c>
      <c r="C15" s="185" t="s">
        <v>84</v>
      </c>
      <c r="D15" s="186" t="s">
        <v>126</v>
      </c>
      <c r="E15" s="187" t="s">
        <v>627</v>
      </c>
      <c r="F15" s="467" t="s">
        <v>16</v>
      </c>
      <c r="G15" s="189"/>
      <c r="H15" s="190"/>
      <c r="I15" s="190"/>
      <c r="J15" s="190"/>
      <c r="K15" s="29"/>
      <c r="L15" s="29"/>
      <c r="M15" s="29"/>
      <c r="N15" s="74"/>
      <c r="O15" s="29"/>
      <c r="P15" s="29"/>
      <c r="Q15" s="29"/>
      <c r="R15" s="30"/>
      <c r="S15" s="30"/>
      <c r="T15" s="30"/>
      <c r="U15" s="30"/>
      <c r="V15" s="30"/>
      <c r="W15" s="30"/>
      <c r="X15" s="30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41864</v>
      </c>
      <c r="C16" s="192" t="s">
        <v>84</v>
      </c>
      <c r="D16" s="193" t="s">
        <v>628</v>
      </c>
      <c r="E16" s="194" t="s">
        <v>629</v>
      </c>
      <c r="F16" s="481" t="s">
        <v>17</v>
      </c>
      <c r="G16" s="196"/>
      <c r="H16" s="197"/>
      <c r="I16" s="197"/>
      <c r="J16" s="197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  <c r="W16" s="40"/>
      <c r="X16" s="40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41897</v>
      </c>
      <c r="C17" s="178" t="s">
        <v>84</v>
      </c>
      <c r="D17" s="179" t="s">
        <v>632</v>
      </c>
      <c r="E17" s="180" t="s">
        <v>633</v>
      </c>
      <c r="F17" s="480" t="s">
        <v>14</v>
      </c>
      <c r="G17" s="182"/>
      <c r="H17" s="183"/>
      <c r="I17" s="183"/>
      <c r="J17" s="183"/>
      <c r="K17" s="21"/>
      <c r="L17" s="21"/>
      <c r="M17" s="21"/>
      <c r="N17" s="44"/>
      <c r="O17" s="44"/>
      <c r="P17" s="44"/>
      <c r="Q17" s="44"/>
      <c r="R17" s="22"/>
      <c r="S17" s="22"/>
      <c r="T17" s="22"/>
      <c r="U17" s="22"/>
      <c r="V17" s="22"/>
      <c r="W17" s="22"/>
      <c r="X17" s="22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41899</v>
      </c>
      <c r="C18" s="185" t="s">
        <v>84</v>
      </c>
      <c r="D18" s="186" t="s">
        <v>634</v>
      </c>
      <c r="E18" s="187" t="s">
        <v>635</v>
      </c>
      <c r="F18" s="467" t="s">
        <v>15</v>
      </c>
      <c r="G18" s="189"/>
      <c r="H18" s="190"/>
      <c r="I18" s="190"/>
      <c r="J18" s="190"/>
      <c r="K18" s="29"/>
      <c r="L18" s="29"/>
      <c r="M18" s="29"/>
      <c r="N18" s="31"/>
      <c r="O18" s="31"/>
      <c r="P18" s="31"/>
      <c r="Q18" s="31"/>
      <c r="R18" s="30"/>
      <c r="S18" s="30"/>
      <c r="T18" s="30"/>
      <c r="U18" s="30"/>
      <c r="V18" s="30"/>
      <c r="W18" s="30"/>
      <c r="X18" s="30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41900</v>
      </c>
      <c r="C19" s="185" t="s">
        <v>84</v>
      </c>
      <c r="D19" s="186" t="s">
        <v>636</v>
      </c>
      <c r="E19" s="187" t="s">
        <v>118</v>
      </c>
      <c r="F19" s="467" t="s">
        <v>16</v>
      </c>
      <c r="G19" s="189"/>
      <c r="H19" s="190"/>
      <c r="I19" s="190"/>
      <c r="J19" s="190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184">
        <v>41947</v>
      </c>
      <c r="C20" s="185" t="s">
        <v>84</v>
      </c>
      <c r="D20" s="249" t="s">
        <v>637</v>
      </c>
      <c r="E20" s="187" t="s">
        <v>638</v>
      </c>
      <c r="F20" s="467" t="s">
        <v>17</v>
      </c>
      <c r="G20" s="189"/>
      <c r="H20" s="190"/>
      <c r="I20" s="190"/>
      <c r="J20" s="190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191">
        <v>43821</v>
      </c>
      <c r="C21" s="192" t="s">
        <v>84</v>
      </c>
      <c r="D21" s="193" t="s">
        <v>639</v>
      </c>
      <c r="E21" s="194" t="s">
        <v>119</v>
      </c>
      <c r="F21" s="482" t="s">
        <v>13</v>
      </c>
      <c r="G21" s="196"/>
      <c r="H21" s="197"/>
      <c r="I21" s="197"/>
      <c r="J21" s="197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  <c r="W21" s="40"/>
      <c r="X21" s="40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98">
        <v>43823</v>
      </c>
      <c r="C22" s="178" t="s">
        <v>84</v>
      </c>
      <c r="D22" s="179" t="s">
        <v>108</v>
      </c>
      <c r="E22" s="180" t="s">
        <v>640</v>
      </c>
      <c r="F22" s="468" t="s">
        <v>15</v>
      </c>
      <c r="G22" s="182"/>
      <c r="H22" s="183"/>
      <c r="I22" s="183"/>
      <c r="J22" s="183"/>
      <c r="K22" s="21"/>
      <c r="L22" s="21"/>
      <c r="M22" s="21"/>
      <c r="N22" s="44"/>
      <c r="O22" s="44"/>
      <c r="P22" s="44"/>
      <c r="Q22" s="44"/>
      <c r="R22" s="22"/>
      <c r="S22" s="22"/>
      <c r="T22" s="22"/>
      <c r="U22" s="22"/>
      <c r="V22" s="22"/>
      <c r="W22" s="22"/>
      <c r="X22" s="22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300">
        <v>43824</v>
      </c>
      <c r="C23" s="250" t="s">
        <v>84</v>
      </c>
      <c r="D23" s="251" t="s">
        <v>109</v>
      </c>
      <c r="E23" s="252" t="s">
        <v>641</v>
      </c>
      <c r="F23" s="483" t="s">
        <v>16</v>
      </c>
      <c r="G23" s="189"/>
      <c r="H23" s="190"/>
      <c r="I23" s="190"/>
      <c r="J23" s="190"/>
      <c r="K23" s="29"/>
      <c r="L23" s="29"/>
      <c r="M23" s="29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367">
        <v>43825</v>
      </c>
      <c r="C24" s="185" t="s">
        <v>84</v>
      </c>
      <c r="D24" s="186" t="s">
        <v>642</v>
      </c>
      <c r="E24" s="187" t="s">
        <v>643</v>
      </c>
      <c r="F24" s="467" t="s">
        <v>17</v>
      </c>
      <c r="G24" s="189"/>
      <c r="H24" s="190"/>
      <c r="I24" s="190"/>
      <c r="J24" s="190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367">
        <v>41613</v>
      </c>
      <c r="C25" s="185" t="s">
        <v>85</v>
      </c>
      <c r="D25" s="186" t="s">
        <v>644</v>
      </c>
      <c r="E25" s="187" t="s">
        <v>645</v>
      </c>
      <c r="F25" s="467" t="s">
        <v>13</v>
      </c>
      <c r="G25" s="473"/>
      <c r="H25" s="190"/>
      <c r="I25" s="190"/>
      <c r="J25" s="190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30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363">
        <v>41700</v>
      </c>
      <c r="C26" s="192" t="s">
        <v>85</v>
      </c>
      <c r="D26" s="193" t="s">
        <v>646</v>
      </c>
      <c r="E26" s="194" t="s">
        <v>647</v>
      </c>
      <c r="F26" s="481" t="s">
        <v>14</v>
      </c>
      <c r="G26" s="477"/>
      <c r="H26" s="197"/>
      <c r="I26" s="197"/>
      <c r="J26" s="197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  <c r="W26" s="40"/>
      <c r="X26" s="40"/>
      <c r="Y26" s="43"/>
      <c r="AB26" s="10"/>
      <c r="AK26" s="9"/>
      <c r="AM26" s="9"/>
      <c r="AN26" s="3"/>
    </row>
    <row r="27" spans="1:40" s="2" customFormat="1" ht="16.25" customHeight="1">
      <c r="A27" s="258">
        <v>21</v>
      </c>
      <c r="B27" s="368">
        <v>41733</v>
      </c>
      <c r="C27" s="178" t="s">
        <v>85</v>
      </c>
      <c r="D27" s="179" t="s">
        <v>648</v>
      </c>
      <c r="E27" s="180" t="s">
        <v>649</v>
      </c>
      <c r="F27" s="468" t="s">
        <v>15</v>
      </c>
      <c r="G27" s="463"/>
      <c r="H27" s="202"/>
      <c r="I27" s="202"/>
      <c r="J27" s="202"/>
      <c r="K27" s="51"/>
      <c r="L27" s="51"/>
      <c r="M27" s="51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23"/>
      <c r="AB27" s="10"/>
      <c r="AK27" s="9"/>
      <c r="AM27" s="9"/>
      <c r="AN27" s="3"/>
    </row>
    <row r="28" spans="1:40" s="2" customFormat="1" ht="16.25" customHeight="1">
      <c r="A28" s="62">
        <v>22</v>
      </c>
      <c r="B28" s="300">
        <v>41791</v>
      </c>
      <c r="C28" s="250" t="s">
        <v>85</v>
      </c>
      <c r="D28" s="251" t="s">
        <v>650</v>
      </c>
      <c r="E28" s="252" t="s">
        <v>651</v>
      </c>
      <c r="F28" s="483" t="s">
        <v>16</v>
      </c>
      <c r="G28" s="189"/>
      <c r="H28" s="190"/>
      <c r="I28" s="190"/>
      <c r="J28" s="190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30"/>
      <c r="Y28" s="33"/>
    </row>
    <row r="29" spans="1:40" s="2" customFormat="1" ht="16.25" customHeight="1">
      <c r="A29" s="24">
        <v>23</v>
      </c>
      <c r="B29" s="184">
        <v>41835</v>
      </c>
      <c r="C29" s="185" t="s">
        <v>85</v>
      </c>
      <c r="D29" s="186" t="s">
        <v>652</v>
      </c>
      <c r="E29" s="187" t="s">
        <v>653</v>
      </c>
      <c r="F29" s="467" t="s">
        <v>17</v>
      </c>
      <c r="G29" s="189"/>
      <c r="H29" s="190"/>
      <c r="I29" s="190"/>
      <c r="J29" s="190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3"/>
    </row>
    <row r="30" spans="1:40" s="2" customFormat="1" ht="16.25" customHeight="1">
      <c r="A30" s="24">
        <v>24</v>
      </c>
      <c r="B30" s="184">
        <v>41844</v>
      </c>
      <c r="C30" s="185" t="s">
        <v>85</v>
      </c>
      <c r="D30" s="186" t="s">
        <v>654</v>
      </c>
      <c r="E30" s="187" t="s">
        <v>655</v>
      </c>
      <c r="F30" s="467" t="s">
        <v>13</v>
      </c>
      <c r="G30" s="189"/>
      <c r="H30" s="190"/>
      <c r="I30" s="190"/>
      <c r="J30" s="190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30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191">
        <v>41873</v>
      </c>
      <c r="C31" s="192" t="s">
        <v>85</v>
      </c>
      <c r="D31" s="193" t="s">
        <v>105</v>
      </c>
      <c r="E31" s="194" t="s">
        <v>656</v>
      </c>
      <c r="F31" s="482" t="s">
        <v>14</v>
      </c>
      <c r="G31" s="203"/>
      <c r="H31" s="204"/>
      <c r="I31" s="204"/>
      <c r="J31" s="204"/>
      <c r="K31" s="57"/>
      <c r="L31" s="57"/>
      <c r="M31" s="57"/>
      <c r="N31" s="57"/>
      <c r="O31" s="57"/>
      <c r="P31" s="57"/>
      <c r="Q31" s="57"/>
      <c r="R31" s="58"/>
      <c r="S31" s="58"/>
      <c r="T31" s="58"/>
      <c r="U31" s="58"/>
      <c r="V31" s="58"/>
      <c r="W31" s="58"/>
      <c r="X31" s="58"/>
      <c r="Y31" s="43"/>
      <c r="AB31" s="10"/>
      <c r="AK31" s="9"/>
      <c r="AM31" s="9"/>
      <c r="AN31" s="3"/>
    </row>
    <row r="32" spans="1:40" s="2" customFormat="1" ht="16.25" customHeight="1">
      <c r="A32" s="62">
        <v>26</v>
      </c>
      <c r="B32" s="484">
        <v>41880</v>
      </c>
      <c r="C32" s="178" t="s">
        <v>85</v>
      </c>
      <c r="D32" s="179" t="s">
        <v>657</v>
      </c>
      <c r="E32" s="180" t="s">
        <v>658</v>
      </c>
      <c r="F32" s="468" t="s">
        <v>15</v>
      </c>
      <c r="G32" s="182"/>
      <c r="H32" s="183"/>
      <c r="I32" s="183"/>
      <c r="J32" s="183"/>
      <c r="K32" s="21"/>
      <c r="L32" s="21"/>
      <c r="M32" s="21"/>
      <c r="N32" s="44"/>
      <c r="O32" s="44"/>
      <c r="P32" s="44"/>
      <c r="Q32" s="44"/>
      <c r="R32" s="22"/>
      <c r="S32" s="22"/>
      <c r="T32" s="22"/>
      <c r="U32" s="22"/>
      <c r="V32" s="22"/>
      <c r="W32" s="22"/>
      <c r="X32" s="22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300">
        <v>41888</v>
      </c>
      <c r="C33" s="250" t="s">
        <v>85</v>
      </c>
      <c r="D33" s="251" t="s">
        <v>659</v>
      </c>
      <c r="E33" s="252" t="s">
        <v>660</v>
      </c>
      <c r="F33" s="483" t="s">
        <v>16</v>
      </c>
      <c r="G33" s="199"/>
      <c r="H33" s="200"/>
      <c r="I33" s="200"/>
      <c r="J33" s="200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3"/>
      <c r="AB33" s="10"/>
      <c r="AK33" s="9"/>
      <c r="AM33" s="9"/>
      <c r="AN33" s="3"/>
    </row>
    <row r="34" spans="1:40" s="2" customFormat="1" ht="16" customHeight="1">
      <c r="A34" s="24">
        <v>28</v>
      </c>
      <c r="B34" s="184">
        <v>41914</v>
      </c>
      <c r="C34" s="185" t="s">
        <v>85</v>
      </c>
      <c r="D34" s="186" t="s">
        <v>661</v>
      </c>
      <c r="E34" s="187" t="s">
        <v>662</v>
      </c>
      <c r="F34" s="467" t="s">
        <v>14</v>
      </c>
      <c r="G34" s="189"/>
      <c r="H34" s="190"/>
      <c r="I34" s="190"/>
      <c r="J34" s="190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184">
        <v>41923</v>
      </c>
      <c r="C35" s="185" t="s">
        <v>85</v>
      </c>
      <c r="D35" s="186" t="s">
        <v>663</v>
      </c>
      <c r="E35" s="187" t="s">
        <v>664</v>
      </c>
      <c r="F35" s="467" t="s">
        <v>17</v>
      </c>
      <c r="G35" s="189"/>
      <c r="H35" s="190"/>
      <c r="I35" s="190"/>
      <c r="J35" s="190"/>
      <c r="K35" s="29"/>
      <c r="L35" s="29"/>
      <c r="M35" s="29"/>
      <c r="N35" s="29"/>
      <c r="O35" s="29"/>
      <c r="P35" s="29"/>
      <c r="Q35" s="218"/>
      <c r="R35" s="30"/>
      <c r="S35" s="30"/>
      <c r="T35" s="30"/>
      <c r="U35" s="30"/>
      <c r="V35" s="30"/>
      <c r="W35" s="30"/>
      <c r="X35" s="30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191">
        <v>41930</v>
      </c>
      <c r="C36" s="192" t="s">
        <v>85</v>
      </c>
      <c r="D36" s="193" t="s">
        <v>665</v>
      </c>
      <c r="E36" s="194" t="s">
        <v>666</v>
      </c>
      <c r="F36" s="482" t="s">
        <v>13</v>
      </c>
      <c r="G36" s="196"/>
      <c r="H36" s="197"/>
      <c r="I36" s="197"/>
      <c r="J36" s="197"/>
      <c r="K36" s="39"/>
      <c r="L36" s="39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40"/>
      <c r="Y36" s="43"/>
      <c r="AB36" s="10"/>
      <c r="AK36" s="9"/>
      <c r="AM36" s="9"/>
      <c r="AN36" s="3"/>
    </row>
    <row r="37" spans="1:40" s="2" customFormat="1" ht="16.25" customHeight="1">
      <c r="A37" s="15">
        <v>31</v>
      </c>
      <c r="B37" s="198">
        <v>43826</v>
      </c>
      <c r="C37" s="178" t="s">
        <v>85</v>
      </c>
      <c r="D37" s="179" t="s">
        <v>667</v>
      </c>
      <c r="E37" s="180" t="s">
        <v>668</v>
      </c>
      <c r="F37" s="468" t="s">
        <v>14</v>
      </c>
      <c r="G37" s="205"/>
      <c r="H37" s="206"/>
      <c r="I37" s="206"/>
      <c r="J37" s="206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50"/>
      <c r="X37" s="50"/>
      <c r="Y37" s="23"/>
    </row>
    <row r="38" spans="1:40" s="2" customFormat="1" ht="16.25" customHeight="1">
      <c r="A38" s="62">
        <v>32</v>
      </c>
      <c r="B38" s="300">
        <v>43827</v>
      </c>
      <c r="C38" s="250" t="s">
        <v>85</v>
      </c>
      <c r="D38" s="251" t="s">
        <v>669</v>
      </c>
      <c r="E38" s="252" t="s">
        <v>670</v>
      </c>
      <c r="F38" s="485" t="s">
        <v>15</v>
      </c>
      <c r="G38" s="189"/>
      <c r="H38" s="190"/>
      <c r="I38" s="190"/>
      <c r="J38" s="190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30"/>
      <c r="Y38" s="33"/>
    </row>
    <row r="39" spans="1:40" s="2" customFormat="1" ht="16" customHeight="1">
      <c r="A39" s="24">
        <v>33</v>
      </c>
      <c r="B39" s="184">
        <v>43828</v>
      </c>
      <c r="C39" s="185" t="s">
        <v>85</v>
      </c>
      <c r="D39" s="186" t="s">
        <v>671</v>
      </c>
      <c r="E39" s="187" t="s">
        <v>672</v>
      </c>
      <c r="F39" s="467" t="s">
        <v>16</v>
      </c>
      <c r="G39" s="189"/>
      <c r="H39" s="190"/>
      <c r="I39" s="190"/>
      <c r="J39" s="190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184">
        <v>43829</v>
      </c>
      <c r="C40" s="185" t="s">
        <v>85</v>
      </c>
      <c r="D40" s="186" t="s">
        <v>185</v>
      </c>
      <c r="E40" s="187" t="s">
        <v>673</v>
      </c>
      <c r="F40" s="467" t="s">
        <v>17</v>
      </c>
      <c r="G40" s="189"/>
      <c r="H40" s="190"/>
      <c r="I40" s="190"/>
      <c r="J40" s="190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30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191">
        <v>43830</v>
      </c>
      <c r="C41" s="192" t="s">
        <v>85</v>
      </c>
      <c r="D41" s="193" t="s">
        <v>674</v>
      </c>
      <c r="E41" s="194" t="s">
        <v>675</v>
      </c>
      <c r="F41" s="481" t="s">
        <v>13</v>
      </c>
      <c r="G41" s="196"/>
      <c r="H41" s="197"/>
      <c r="I41" s="197"/>
      <c r="J41" s="197"/>
      <c r="K41" s="39"/>
      <c r="L41" s="39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64"/>
      <c r="AB41" s="10"/>
      <c r="AK41" s="9"/>
      <c r="AM41" s="9"/>
      <c r="AN41" s="3"/>
    </row>
    <row r="42" spans="1:40" s="2" customFormat="1" ht="16.25" customHeight="1">
      <c r="A42" s="15">
        <v>36</v>
      </c>
      <c r="B42" s="198">
        <v>43832</v>
      </c>
      <c r="C42" s="178" t="s">
        <v>85</v>
      </c>
      <c r="D42" s="179" t="s">
        <v>676</v>
      </c>
      <c r="E42" s="180" t="s">
        <v>677</v>
      </c>
      <c r="F42" s="468" t="s">
        <v>15</v>
      </c>
      <c r="G42" s="205"/>
      <c r="H42" s="206"/>
      <c r="I42" s="206"/>
      <c r="J42" s="206"/>
      <c r="K42" s="44"/>
      <c r="L42" s="44"/>
      <c r="M42" s="44"/>
      <c r="N42" s="44"/>
      <c r="O42" s="44"/>
      <c r="P42" s="44"/>
      <c r="Q42" s="44"/>
      <c r="R42" s="22"/>
      <c r="S42" s="22"/>
      <c r="T42" s="22"/>
      <c r="U42" s="22"/>
      <c r="V42" s="22"/>
      <c r="W42" s="22"/>
      <c r="X42" s="22"/>
      <c r="Y42" s="23"/>
      <c r="AB42" s="10"/>
      <c r="AK42" s="9"/>
      <c r="AM42" s="9"/>
      <c r="AN42" s="3"/>
    </row>
    <row r="43" spans="1:40" s="2" customFormat="1" ht="15.75" customHeight="1">
      <c r="A43" s="62">
        <v>37</v>
      </c>
      <c r="B43" s="300">
        <v>43833</v>
      </c>
      <c r="C43" s="250" t="s">
        <v>85</v>
      </c>
      <c r="D43" s="251" t="s">
        <v>678</v>
      </c>
      <c r="E43" s="252" t="s">
        <v>679</v>
      </c>
      <c r="F43" s="485" t="s">
        <v>16</v>
      </c>
      <c r="G43" s="189"/>
      <c r="H43" s="190"/>
      <c r="I43" s="190"/>
      <c r="J43" s="190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30"/>
      <c r="Y43" s="33"/>
      <c r="AB43" s="10"/>
      <c r="AK43" s="9"/>
      <c r="AM43" s="9"/>
      <c r="AN43" s="3"/>
    </row>
    <row r="44" spans="1:40" s="2" customFormat="1" ht="16" customHeight="1">
      <c r="A44" s="24">
        <v>38</v>
      </c>
      <c r="B44" s="184">
        <v>43834</v>
      </c>
      <c r="C44" s="185" t="s">
        <v>85</v>
      </c>
      <c r="D44" s="186" t="s">
        <v>680</v>
      </c>
      <c r="E44" s="187" t="s">
        <v>681</v>
      </c>
      <c r="F44" s="188" t="s">
        <v>17</v>
      </c>
      <c r="G44" s="473"/>
      <c r="H44" s="190"/>
      <c r="I44" s="190"/>
      <c r="J44" s="190"/>
      <c r="K44" s="29"/>
      <c r="L44" s="29"/>
      <c r="M44" s="29"/>
      <c r="N44" s="29"/>
      <c r="O44" s="29"/>
      <c r="P44" s="29"/>
      <c r="Q44" s="218"/>
      <c r="R44" s="30"/>
      <c r="S44" s="30"/>
      <c r="T44" s="30"/>
      <c r="U44" s="30"/>
      <c r="V44" s="30"/>
      <c r="W44" s="30"/>
      <c r="X44" s="30"/>
      <c r="Y44" s="33"/>
      <c r="AB44" s="10"/>
      <c r="AK44" s="9"/>
      <c r="AM44" s="9"/>
      <c r="AN44" s="3"/>
    </row>
    <row r="45" spans="1:40" s="2" customFormat="1" ht="16.25" customHeight="1">
      <c r="A45" s="24"/>
      <c r="B45" s="367"/>
      <c r="C45" s="185"/>
      <c r="D45" s="186"/>
      <c r="E45" s="187"/>
      <c r="F45" s="209"/>
      <c r="G45" s="473"/>
      <c r="H45" s="478"/>
      <c r="I45" s="210"/>
      <c r="J45" s="210"/>
      <c r="K45" s="31"/>
      <c r="L45" s="31"/>
      <c r="M45" s="31"/>
      <c r="N45" s="31"/>
      <c r="O45" s="31"/>
      <c r="P45" s="31"/>
      <c r="Q45" s="218"/>
      <c r="R45" s="30"/>
      <c r="S45" s="30"/>
      <c r="T45" s="30"/>
      <c r="U45" s="30"/>
      <c r="V45" s="30"/>
      <c r="W45" s="30"/>
      <c r="X45" s="30"/>
      <c r="Y45" s="33"/>
      <c r="AB45" s="10"/>
      <c r="AK45" s="9"/>
      <c r="AM45" s="9"/>
      <c r="AN45" s="3"/>
    </row>
    <row r="46" spans="1:40" s="2" customFormat="1" ht="16.25" customHeight="1">
      <c r="A46" s="34"/>
      <c r="B46" s="363"/>
      <c r="C46" s="192"/>
      <c r="D46" s="193"/>
      <c r="E46" s="194"/>
      <c r="F46" s="195"/>
      <c r="G46" s="477"/>
      <c r="H46" s="197"/>
      <c r="I46" s="197"/>
      <c r="J46" s="197"/>
      <c r="K46" s="39"/>
      <c r="L46" s="39"/>
      <c r="M46" s="39"/>
      <c r="N46" s="39"/>
      <c r="O46" s="39"/>
      <c r="P46" s="39"/>
      <c r="Q46" s="219"/>
      <c r="R46" s="40"/>
      <c r="S46" s="40"/>
      <c r="T46" s="40"/>
      <c r="U46" s="40"/>
      <c r="V46" s="40"/>
      <c r="W46" s="40"/>
      <c r="X46" s="40"/>
      <c r="Y46" s="64"/>
      <c r="AB46" s="10"/>
      <c r="AK46" s="9"/>
      <c r="AM46" s="9"/>
      <c r="AN46" s="3"/>
    </row>
    <row r="47" spans="1:40" s="2" customFormat="1" ht="16.25" hidden="1" customHeight="1">
      <c r="A47" s="15"/>
      <c r="B47" s="364"/>
      <c r="C47" s="417"/>
      <c r="D47" s="441"/>
      <c r="E47" s="442"/>
      <c r="F47" s="15"/>
      <c r="G47" s="46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22"/>
      <c r="S47" s="22"/>
      <c r="T47" s="22"/>
      <c r="U47" s="22"/>
      <c r="V47" s="22"/>
      <c r="W47" s="22"/>
      <c r="X47" s="22"/>
      <c r="Y47" s="23"/>
      <c r="AB47" s="10"/>
      <c r="AK47" s="9"/>
      <c r="AM47" s="9"/>
      <c r="AN47" s="3"/>
    </row>
    <row r="48" spans="1:40" s="413" customFormat="1" ht="16.25" hidden="1" customHeight="1">
      <c r="A48" s="34"/>
      <c r="B48" s="366"/>
      <c r="C48" s="440"/>
      <c r="D48" s="308"/>
      <c r="E48" s="309"/>
      <c r="F48" s="34"/>
      <c r="G48" s="73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/>
      <c r="S48" s="40"/>
      <c r="T48" s="40"/>
      <c r="U48" s="40"/>
      <c r="V48" s="40"/>
      <c r="W48" s="40"/>
      <c r="X48" s="40"/>
      <c r="Y48" s="64"/>
      <c r="AB48" s="414"/>
      <c r="AK48" s="415"/>
      <c r="AM48" s="415"/>
      <c r="AN48" s="416"/>
    </row>
    <row r="49" spans="1:40" s="2" customFormat="1" ht="5" customHeight="1">
      <c r="A49" s="66"/>
      <c r="B49" s="359"/>
      <c r="C49" s="360"/>
      <c r="D49" s="361"/>
      <c r="E49" s="362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5"/>
      <c r="S49" s="65"/>
      <c r="T49" s="65"/>
      <c r="U49" s="65"/>
      <c r="V49" s="65"/>
      <c r="W49" s="65"/>
      <c r="X49" s="65"/>
      <c r="Y49" s="358"/>
      <c r="AB49" s="10"/>
      <c r="AK49" s="9"/>
      <c r="AM49" s="9"/>
      <c r="AN49" s="3"/>
    </row>
    <row r="50" spans="1:40" s="2" customFormat="1" ht="16.25" customHeight="1">
      <c r="A50" s="65"/>
      <c r="B50" s="69" t="s">
        <v>24</v>
      </c>
      <c r="C50" s="66"/>
      <c r="E50" s="66">
        <f>I50+O50</f>
        <v>38</v>
      </c>
      <c r="F50" s="67" t="s">
        <v>6</v>
      </c>
      <c r="G50" s="69" t="s">
        <v>11</v>
      </c>
      <c r="I50" s="66">
        <f>COUNTIF($C$7:$C$48,"ช")</f>
        <v>18</v>
      </c>
      <c r="J50" s="65"/>
      <c r="K50" s="68" t="s">
        <v>8</v>
      </c>
      <c r="M50" s="348" t="s">
        <v>7</v>
      </c>
      <c r="O50" s="66">
        <f>COUNTIF($C$7:$C$48,"ญ")</f>
        <v>20</v>
      </c>
      <c r="P50" s="65"/>
      <c r="Q50" s="68" t="s">
        <v>8</v>
      </c>
      <c r="Y50" s="65"/>
    </row>
    <row r="51" spans="1:40" s="264" customFormat="1" ht="17" hidden="1" customHeight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40" s="261" customFormat="1" ht="15" hidden="1" customHeight="1">
      <c r="A52" s="259"/>
      <c r="B52" s="382"/>
      <c r="C52" s="259"/>
      <c r="D52" s="383" t="s">
        <v>13</v>
      </c>
      <c r="E52" s="383">
        <f>COUNTIF($F$7:$F$48,"แดง")</f>
        <v>7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40" s="261" customFormat="1" ht="15" hidden="1" customHeight="1">
      <c r="A53" s="259"/>
      <c r="B53" s="382"/>
      <c r="C53" s="259"/>
      <c r="D53" s="383" t="s">
        <v>14</v>
      </c>
      <c r="E53" s="383">
        <f>COUNTIF($F$7:$F$48,"เหลือง")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40" s="261" customFormat="1" ht="15" hidden="1" customHeight="1">
      <c r="A54" s="259"/>
      <c r="B54" s="382"/>
      <c r="C54" s="259"/>
      <c r="D54" s="383" t="s">
        <v>15</v>
      </c>
      <c r="E54" s="383">
        <f>COUNTIF($F$7:$F$48,"น้ำเงิน")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40" s="261" customFormat="1" ht="15" hidden="1" customHeight="1">
      <c r="A55" s="259"/>
      <c r="B55" s="382"/>
      <c r="C55" s="259"/>
      <c r="D55" s="383" t="s">
        <v>16</v>
      </c>
      <c r="E55" s="383">
        <f>COUNTIF($F$7:$F$48,"ม่วง")</f>
        <v>8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40" s="261" customFormat="1" ht="15" hidden="1" customHeight="1">
      <c r="A56" s="259"/>
      <c r="B56" s="382"/>
      <c r="C56" s="259"/>
      <c r="D56" s="383" t="s">
        <v>17</v>
      </c>
      <c r="E56" s="383">
        <f>COUNTIF($F$7:$F$48,"ฟ้า")</f>
        <v>8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</row>
    <row r="57" spans="1:40" s="261" customFormat="1" ht="15" hidden="1" customHeight="1">
      <c r="A57" s="259"/>
      <c r="B57" s="382"/>
      <c r="C57" s="259"/>
      <c r="D57" s="383" t="s">
        <v>5</v>
      </c>
      <c r="E57" s="383">
        <f>SUM(E52:E56)</f>
        <v>38</v>
      </c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</row>
    <row r="58" spans="1:40" ht="15" customHeight="1">
      <c r="D58" s="70"/>
      <c r="E58" s="70"/>
    </row>
    <row r="60" spans="1:40" ht="15" customHeight="1">
      <c r="C60" s="7"/>
      <c r="D60" s="8"/>
      <c r="E60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8"/>
  <sheetViews>
    <sheetView topLeftCell="A23" zoomScale="120" zoomScaleNormal="120" workbookViewId="0">
      <selection activeCell="D65" sqref="D6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29" width="9.19921875" style="1"/>
    <col min="30" max="30" width="0" style="1" hidden="1" customWidth="1"/>
    <col min="31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ม.5'!B20</f>
        <v>นายกรวิชญ์ เกื้อผล</v>
      </c>
    </row>
    <row r="2" spans="1:40" s="12" customFormat="1" ht="18" customHeight="1">
      <c r="B2" s="231" t="s">
        <v>46</v>
      </c>
      <c r="C2" s="228"/>
      <c r="D2" s="229"/>
      <c r="E2" s="230" t="s">
        <v>67</v>
      </c>
      <c r="M2" s="12" t="s">
        <v>47</v>
      </c>
      <c r="R2" s="12" t="str">
        <f>'ยอด ม.5'!B21</f>
        <v>นางสาวฤทัยชนก แก้ววิรัตน์</v>
      </c>
    </row>
    <row r="3" spans="1:40" s="13" customFormat="1" ht="17.25" customHeight="1">
      <c r="A3" s="14" t="s">
        <v>682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3">
        <f>'ยอด ม.5'!F20</f>
        <v>742</v>
      </c>
      <c r="X4" s="773"/>
    </row>
    <row r="5" spans="1:40" s="80" customFormat="1" ht="18" customHeight="1">
      <c r="A5" s="774" t="s">
        <v>0</v>
      </c>
      <c r="B5" s="776" t="s">
        <v>1</v>
      </c>
      <c r="C5" s="778" t="s">
        <v>2</v>
      </c>
      <c r="D5" s="780" t="s">
        <v>9</v>
      </c>
      <c r="E5" s="782" t="s">
        <v>4</v>
      </c>
      <c r="F5" s="774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75"/>
      <c r="B6" s="777"/>
      <c r="C6" s="779"/>
      <c r="D6" s="781"/>
      <c r="E6" s="783"/>
      <c r="F6" s="784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41594</v>
      </c>
      <c r="C7" s="17" t="s">
        <v>84</v>
      </c>
      <c r="D7" s="266" t="s">
        <v>683</v>
      </c>
      <c r="E7" s="267" t="s">
        <v>272</v>
      </c>
      <c r="F7" s="20" t="s">
        <v>13</v>
      </c>
      <c r="G7" s="85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41636</v>
      </c>
      <c r="C8" s="26" t="s">
        <v>84</v>
      </c>
      <c r="D8" s="268" t="s">
        <v>108</v>
      </c>
      <c r="E8" s="269" t="s">
        <v>684</v>
      </c>
      <c r="F8" s="24" t="s">
        <v>15</v>
      </c>
      <c r="G8" s="8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25">
        <v>41669</v>
      </c>
      <c r="C9" s="26" t="s">
        <v>84</v>
      </c>
      <c r="D9" s="268" t="s">
        <v>367</v>
      </c>
      <c r="E9" s="269" t="s">
        <v>685</v>
      </c>
      <c r="F9" s="24" t="s">
        <v>17</v>
      </c>
      <c r="G9" s="8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41675</v>
      </c>
      <c r="C10" s="26" t="s">
        <v>84</v>
      </c>
      <c r="D10" s="268" t="s">
        <v>686</v>
      </c>
      <c r="E10" s="269" t="s">
        <v>687</v>
      </c>
      <c r="F10" s="24" t="s">
        <v>13</v>
      </c>
      <c r="G10" s="8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41680</v>
      </c>
      <c r="C11" s="36" t="s">
        <v>84</v>
      </c>
      <c r="D11" s="270" t="s">
        <v>688</v>
      </c>
      <c r="E11" s="271" t="s">
        <v>689</v>
      </c>
      <c r="F11" s="34" t="s">
        <v>15</v>
      </c>
      <c r="G11" s="86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41721</v>
      </c>
      <c r="C12" s="17" t="s">
        <v>84</v>
      </c>
      <c r="D12" s="266" t="s">
        <v>690</v>
      </c>
      <c r="E12" s="267" t="s">
        <v>691</v>
      </c>
      <c r="F12" s="20" t="s">
        <v>17</v>
      </c>
      <c r="G12" s="85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41725</v>
      </c>
      <c r="C13" s="26" t="s">
        <v>84</v>
      </c>
      <c r="D13" s="268" t="s">
        <v>692</v>
      </c>
      <c r="E13" s="269" t="s">
        <v>693</v>
      </c>
      <c r="F13" s="24" t="s">
        <v>13</v>
      </c>
      <c r="G13" s="8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41801</v>
      </c>
      <c r="C14" s="26" t="s">
        <v>84</v>
      </c>
      <c r="D14" s="268" t="s">
        <v>694</v>
      </c>
      <c r="E14" s="269" t="s">
        <v>695</v>
      </c>
      <c r="F14" s="24" t="s">
        <v>14</v>
      </c>
      <c r="G14" s="8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41816</v>
      </c>
      <c r="C15" s="26" t="s">
        <v>84</v>
      </c>
      <c r="D15" s="268" t="s">
        <v>696</v>
      </c>
      <c r="E15" s="269" t="s">
        <v>129</v>
      </c>
      <c r="F15" s="24" t="s">
        <v>15</v>
      </c>
      <c r="G15" s="81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41848</v>
      </c>
      <c r="C16" s="36" t="s">
        <v>84</v>
      </c>
      <c r="D16" s="270" t="s">
        <v>697</v>
      </c>
      <c r="E16" s="271" t="s">
        <v>698</v>
      </c>
      <c r="F16" s="34" t="s">
        <v>14</v>
      </c>
      <c r="G16" s="86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41849</v>
      </c>
      <c r="C17" s="417" t="s">
        <v>84</v>
      </c>
      <c r="D17" s="418" t="s">
        <v>149</v>
      </c>
      <c r="E17" s="419" t="s">
        <v>699</v>
      </c>
      <c r="F17" s="20" t="s">
        <v>16</v>
      </c>
      <c r="G17" s="85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41902</v>
      </c>
      <c r="C18" s="185" t="s">
        <v>84</v>
      </c>
      <c r="D18" s="420" t="s">
        <v>700</v>
      </c>
      <c r="E18" s="421" t="s">
        <v>701</v>
      </c>
      <c r="F18" s="188" t="s">
        <v>17</v>
      </c>
      <c r="G18" s="8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41911</v>
      </c>
      <c r="C19" s="185" t="s">
        <v>84</v>
      </c>
      <c r="D19" s="422" t="s">
        <v>702</v>
      </c>
      <c r="E19" s="421" t="s">
        <v>703</v>
      </c>
      <c r="F19" s="188" t="s">
        <v>13</v>
      </c>
      <c r="G19" s="8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514">
        <v>44493</v>
      </c>
      <c r="C20" s="515" t="s">
        <v>84</v>
      </c>
      <c r="D20" s="520" t="s">
        <v>1004</v>
      </c>
      <c r="E20" s="521" t="s">
        <v>1005</v>
      </c>
      <c r="F20" s="518" t="s">
        <v>16</v>
      </c>
      <c r="G20" s="519" t="s">
        <v>1000</v>
      </c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191">
        <v>41614</v>
      </c>
      <c r="C21" s="192" t="s">
        <v>85</v>
      </c>
      <c r="D21" s="423" t="s">
        <v>153</v>
      </c>
      <c r="E21" s="424" t="s">
        <v>704</v>
      </c>
      <c r="F21" s="195" t="s">
        <v>16</v>
      </c>
      <c r="G21" s="86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98">
        <v>41621</v>
      </c>
      <c r="C22" s="178" t="s">
        <v>85</v>
      </c>
      <c r="D22" s="425" t="s">
        <v>127</v>
      </c>
      <c r="E22" s="426" t="s">
        <v>359</v>
      </c>
      <c r="F22" s="181" t="s">
        <v>17</v>
      </c>
      <c r="G22" s="85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184">
        <v>41624</v>
      </c>
      <c r="C23" s="185" t="s">
        <v>85</v>
      </c>
      <c r="D23" s="420" t="s">
        <v>185</v>
      </c>
      <c r="E23" s="421" t="s">
        <v>705</v>
      </c>
      <c r="F23" s="188" t="s">
        <v>13</v>
      </c>
      <c r="G23" s="8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184">
        <v>41650</v>
      </c>
      <c r="C24" s="185" t="s">
        <v>85</v>
      </c>
      <c r="D24" s="420" t="s">
        <v>350</v>
      </c>
      <c r="E24" s="421" t="s">
        <v>706</v>
      </c>
      <c r="F24" s="188" t="s">
        <v>14</v>
      </c>
      <c r="G24" s="81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184">
        <v>41651</v>
      </c>
      <c r="C25" s="185" t="s">
        <v>85</v>
      </c>
      <c r="D25" s="420" t="s">
        <v>707</v>
      </c>
      <c r="E25" s="421" t="s">
        <v>708</v>
      </c>
      <c r="F25" s="188" t="s">
        <v>15</v>
      </c>
      <c r="G25" s="81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25" customHeight="1">
      <c r="A26" s="34">
        <v>20</v>
      </c>
      <c r="B26" s="363">
        <v>41658</v>
      </c>
      <c r="C26" s="192" t="s">
        <v>85</v>
      </c>
      <c r="D26" s="423" t="s">
        <v>159</v>
      </c>
      <c r="E26" s="424" t="s">
        <v>709</v>
      </c>
      <c r="F26" s="195" t="s">
        <v>16</v>
      </c>
      <c r="G26" s="86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368">
        <v>41684</v>
      </c>
      <c r="C27" s="250" t="s">
        <v>85</v>
      </c>
      <c r="D27" s="427" t="s">
        <v>710</v>
      </c>
      <c r="E27" s="428" t="s">
        <v>174</v>
      </c>
      <c r="F27" s="181" t="s">
        <v>17</v>
      </c>
      <c r="G27" s="473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41688</v>
      </c>
      <c r="C28" s="53" t="s">
        <v>85</v>
      </c>
      <c r="D28" s="273" t="s">
        <v>172</v>
      </c>
      <c r="E28" s="274" t="s">
        <v>152</v>
      </c>
      <c r="F28" s="24" t="s">
        <v>13</v>
      </c>
      <c r="G28" s="469"/>
      <c r="H28" s="470"/>
      <c r="I28" s="470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365">
        <v>41691</v>
      </c>
      <c r="C29" s="53" t="s">
        <v>85</v>
      </c>
      <c r="D29" s="273" t="s">
        <v>711</v>
      </c>
      <c r="E29" s="274" t="s">
        <v>189</v>
      </c>
      <c r="F29" s="24" t="s">
        <v>14</v>
      </c>
      <c r="G29" s="8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367">
        <v>41732</v>
      </c>
      <c r="C30" s="26" t="s">
        <v>85</v>
      </c>
      <c r="D30" s="268" t="s">
        <v>712</v>
      </c>
      <c r="E30" s="269" t="s">
        <v>713</v>
      </c>
      <c r="F30" s="24" t="s">
        <v>15</v>
      </c>
      <c r="G30" s="8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63">
        <v>41735</v>
      </c>
      <c r="C31" s="56" t="s">
        <v>85</v>
      </c>
      <c r="D31" s="275" t="s">
        <v>714</v>
      </c>
      <c r="E31" s="276" t="s">
        <v>715</v>
      </c>
      <c r="F31" s="34" t="s">
        <v>16</v>
      </c>
      <c r="G31" s="86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4"/>
      <c r="AB31" s="10"/>
      <c r="AK31" s="9"/>
      <c r="AM31" s="9"/>
      <c r="AN31" s="3"/>
    </row>
    <row r="32" spans="1:40" s="2" customFormat="1" ht="16.25" customHeight="1">
      <c r="A32" s="15">
        <v>26</v>
      </c>
      <c r="B32" s="368">
        <v>41736</v>
      </c>
      <c r="C32" s="17" t="s">
        <v>85</v>
      </c>
      <c r="D32" s="266" t="s">
        <v>113</v>
      </c>
      <c r="E32" s="267" t="s">
        <v>716</v>
      </c>
      <c r="F32" s="20" t="s">
        <v>17</v>
      </c>
      <c r="G32" s="85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365">
        <v>41737</v>
      </c>
      <c r="C33" s="53" t="s">
        <v>85</v>
      </c>
      <c r="D33" s="273" t="s">
        <v>717</v>
      </c>
      <c r="E33" s="274" t="s">
        <v>718</v>
      </c>
      <c r="F33" s="24" t="s">
        <v>13</v>
      </c>
      <c r="G33" s="8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367">
        <v>41749</v>
      </c>
      <c r="C34" s="26" t="s">
        <v>85</v>
      </c>
      <c r="D34" s="268" t="s">
        <v>719</v>
      </c>
      <c r="E34" s="269" t="s">
        <v>720</v>
      </c>
      <c r="F34" s="24" t="s">
        <v>14</v>
      </c>
      <c r="G34" s="8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367">
        <v>41750</v>
      </c>
      <c r="C35" s="26" t="s">
        <v>85</v>
      </c>
      <c r="D35" s="268" t="s">
        <v>721</v>
      </c>
      <c r="E35" s="269" t="s">
        <v>722</v>
      </c>
      <c r="F35" s="24" t="s">
        <v>15</v>
      </c>
      <c r="G35" s="8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63">
        <v>41775</v>
      </c>
      <c r="C36" s="36" t="s">
        <v>85</v>
      </c>
      <c r="D36" s="270" t="s">
        <v>723</v>
      </c>
      <c r="E36" s="271" t="s">
        <v>724</v>
      </c>
      <c r="F36" s="34" t="s">
        <v>16</v>
      </c>
      <c r="G36" s="86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15">
        <v>31</v>
      </c>
      <c r="B37" s="368">
        <v>41789</v>
      </c>
      <c r="C37" s="46" t="s">
        <v>85</v>
      </c>
      <c r="D37" s="60" t="s">
        <v>725</v>
      </c>
      <c r="E37" s="61" t="s">
        <v>534</v>
      </c>
      <c r="F37" s="62" t="s">
        <v>17</v>
      </c>
      <c r="G37" s="88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</row>
    <row r="38" spans="1:40" s="2" customFormat="1" ht="16.25" customHeight="1">
      <c r="A38" s="24">
        <v>32</v>
      </c>
      <c r="B38" s="367">
        <v>41825</v>
      </c>
      <c r="C38" s="26" t="s">
        <v>85</v>
      </c>
      <c r="D38" s="27" t="s">
        <v>726</v>
      </c>
      <c r="E38" s="28" t="s">
        <v>727</v>
      </c>
      <c r="F38" s="24" t="s">
        <v>13</v>
      </c>
      <c r="G38" s="8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367">
        <v>41826</v>
      </c>
      <c r="C39" s="26" t="s">
        <v>85</v>
      </c>
      <c r="D39" s="27" t="s">
        <v>728</v>
      </c>
      <c r="E39" s="28" t="s">
        <v>729</v>
      </c>
      <c r="F39" s="24" t="s">
        <v>14</v>
      </c>
      <c r="G39" s="8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367">
        <v>41928</v>
      </c>
      <c r="C40" s="26" t="s">
        <v>85</v>
      </c>
      <c r="D40" s="27" t="s">
        <v>730</v>
      </c>
      <c r="E40" s="28" t="s">
        <v>731</v>
      </c>
      <c r="F40" s="24" t="s">
        <v>15</v>
      </c>
      <c r="G40" s="8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363">
        <v>41954</v>
      </c>
      <c r="C41" s="254" t="s">
        <v>85</v>
      </c>
      <c r="D41" s="255" t="s">
        <v>259</v>
      </c>
      <c r="E41" s="256" t="s">
        <v>732</v>
      </c>
      <c r="F41" s="257" t="s">
        <v>16</v>
      </c>
      <c r="G41" s="407"/>
      <c r="H41" s="408"/>
      <c r="I41" s="408"/>
      <c r="J41" s="408"/>
      <c r="K41" s="408"/>
      <c r="L41" s="408"/>
      <c r="M41" s="408"/>
      <c r="N41" s="408"/>
      <c r="O41" s="408"/>
      <c r="P41" s="409"/>
      <c r="Q41" s="409"/>
      <c r="R41" s="409"/>
      <c r="S41" s="409"/>
      <c r="T41" s="409"/>
      <c r="U41" s="409"/>
      <c r="V41" s="409"/>
      <c r="W41" s="409"/>
      <c r="X41" s="410"/>
      <c r="Y41" s="411"/>
      <c r="AB41" s="10"/>
      <c r="AK41" s="9"/>
      <c r="AM41" s="9"/>
      <c r="AN41" s="3"/>
    </row>
    <row r="42" spans="1:40" s="2" customFormat="1" ht="16.25" customHeight="1">
      <c r="A42" s="15">
        <v>36</v>
      </c>
      <c r="B42" s="368">
        <v>41955</v>
      </c>
      <c r="C42" s="17" t="s">
        <v>85</v>
      </c>
      <c r="D42" s="18" t="s">
        <v>733</v>
      </c>
      <c r="E42" s="19" t="s">
        <v>734</v>
      </c>
      <c r="F42" s="15" t="s">
        <v>17</v>
      </c>
      <c r="G42" s="89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514">
        <v>44494</v>
      </c>
      <c r="C43" s="515" t="s">
        <v>85</v>
      </c>
      <c r="D43" s="516" t="s">
        <v>1006</v>
      </c>
      <c r="E43" s="517" t="s">
        <v>1007</v>
      </c>
      <c r="F43" s="518" t="s">
        <v>14</v>
      </c>
      <c r="G43" s="519" t="s">
        <v>1000</v>
      </c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.25" customHeight="1">
      <c r="A44" s="24"/>
      <c r="B44" s="367"/>
      <c r="C44" s="26"/>
      <c r="D44" s="27"/>
      <c r="E44" s="28"/>
      <c r="F44" s="24"/>
      <c r="G44" s="81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/>
      <c r="B45" s="367"/>
      <c r="C45" s="26"/>
      <c r="D45" s="27"/>
      <c r="E45" s="28"/>
      <c r="F45" s="63"/>
      <c r="G45" s="9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/>
      <c r="B46" s="363"/>
      <c r="C46" s="36"/>
      <c r="D46" s="37"/>
      <c r="E46" s="38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AB46" s="10"/>
      <c r="AK46" s="9"/>
      <c r="AM46" s="9"/>
      <c r="AN46" s="3"/>
    </row>
    <row r="47" spans="1:40" s="2" customFormat="1" ht="16.25" hidden="1" customHeight="1">
      <c r="A47" s="15"/>
      <c r="B47" s="364"/>
      <c r="C47" s="17"/>
      <c r="D47" s="18"/>
      <c r="E47" s="19"/>
      <c r="F47" s="15"/>
      <c r="G47" s="78"/>
      <c r="H47" s="44"/>
      <c r="I47" s="44"/>
      <c r="J47" s="44"/>
      <c r="K47" s="44"/>
      <c r="L47" s="44"/>
      <c r="M47" s="44"/>
      <c r="N47" s="44"/>
      <c r="O47" s="44"/>
      <c r="P47" s="22"/>
      <c r="Q47" s="22"/>
      <c r="R47" s="22"/>
      <c r="S47" s="22"/>
      <c r="T47" s="22"/>
      <c r="U47" s="22"/>
      <c r="V47" s="22"/>
      <c r="W47" s="22"/>
      <c r="X47" s="21"/>
      <c r="Y47" s="23"/>
      <c r="AB47" s="10"/>
      <c r="AK47" s="9"/>
      <c r="AM47" s="9"/>
      <c r="AN47" s="3"/>
    </row>
    <row r="48" spans="1:40" s="2" customFormat="1" ht="16.25" hidden="1" customHeight="1">
      <c r="A48" s="34"/>
      <c r="B48" s="366"/>
      <c r="C48" s="36"/>
      <c r="D48" s="37"/>
      <c r="E48" s="38"/>
      <c r="F48" s="34"/>
      <c r="G48" s="73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4"/>
      <c r="AB48" s="10"/>
      <c r="AK48" s="9"/>
      <c r="AM48" s="9"/>
      <c r="AN48" s="3"/>
    </row>
    <row r="49" spans="1:40" s="2" customFormat="1" ht="6" customHeight="1">
      <c r="A49" s="66"/>
      <c r="B49" s="359"/>
      <c r="C49" s="360"/>
      <c r="D49" s="361"/>
      <c r="E49" s="362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5"/>
      <c r="Q49" s="65"/>
      <c r="R49" s="65"/>
      <c r="S49" s="65"/>
      <c r="T49" s="65"/>
      <c r="U49" s="65"/>
      <c r="V49" s="65"/>
      <c r="W49" s="65"/>
      <c r="X49" s="357"/>
      <c r="Y49" s="358"/>
      <c r="AB49" s="10"/>
      <c r="AK49" s="9"/>
      <c r="AM49" s="9"/>
      <c r="AN49" s="3"/>
    </row>
    <row r="50" spans="1:40" s="2" customFormat="1" ht="16.25" customHeight="1">
      <c r="A50" s="65"/>
      <c r="B50" s="69" t="s">
        <v>24</v>
      </c>
      <c r="C50" s="66"/>
      <c r="E50" s="66">
        <f>I50+O50</f>
        <v>37</v>
      </c>
      <c r="F50" s="67" t="s">
        <v>6</v>
      </c>
      <c r="G50" s="69" t="s">
        <v>11</v>
      </c>
      <c r="H50" s="69"/>
      <c r="I50" s="66">
        <f>COUNTIF($C$7:$C$48,"ช")</f>
        <v>14</v>
      </c>
      <c r="J50" s="65"/>
      <c r="K50" s="68" t="s">
        <v>8</v>
      </c>
      <c r="L50" s="69"/>
      <c r="M50" s="348" t="s">
        <v>7</v>
      </c>
      <c r="N50" s="348"/>
      <c r="O50" s="66">
        <f>COUNTIF($C$7:$C$48,"ญ")</f>
        <v>23</v>
      </c>
      <c r="P50" s="65"/>
      <c r="Q50" s="68" t="s">
        <v>8</v>
      </c>
      <c r="X50" s="65"/>
      <c r="Y50" s="65"/>
    </row>
    <row r="51" spans="1:40" s="264" customFormat="1" ht="16.5" hidden="1" customHeight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40" s="261" customFormat="1" ht="16.5" hidden="1" customHeight="1">
      <c r="A52" s="259"/>
      <c r="B52" s="382"/>
      <c r="C52" s="259"/>
      <c r="D52" s="383" t="s">
        <v>13</v>
      </c>
      <c r="E52" s="383">
        <f>COUNTIF($F$7:$F$48,"แดง")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40" s="261" customFormat="1" ht="16.5" hidden="1" customHeight="1">
      <c r="A53" s="259"/>
      <c r="B53" s="382"/>
      <c r="C53" s="259"/>
      <c r="D53" s="383" t="s">
        <v>14</v>
      </c>
      <c r="E53" s="383">
        <f>COUNTIF($F$7:$F$48,"เหลือง")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40" s="261" customFormat="1" ht="16.5" hidden="1" customHeight="1">
      <c r="A54" s="259"/>
      <c r="B54" s="382"/>
      <c r="C54" s="259"/>
      <c r="D54" s="383" t="s">
        <v>15</v>
      </c>
      <c r="E54" s="383">
        <f>COUNTIF($F$7:$F$48,"น้ำเงิน")</f>
        <v>7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40" s="261" customFormat="1" ht="16.5" hidden="1" customHeight="1">
      <c r="A55" s="259"/>
      <c r="B55" s="382"/>
      <c r="C55" s="259"/>
      <c r="D55" s="383" t="s">
        <v>16</v>
      </c>
      <c r="E55" s="383">
        <f>COUNTIF($F$7:$F$48,"ม่วง")</f>
        <v>7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40" s="261" customFormat="1" ht="16.5" hidden="1" customHeight="1">
      <c r="A56" s="259"/>
      <c r="B56" s="382"/>
      <c r="C56" s="259"/>
      <c r="D56" s="383" t="s">
        <v>17</v>
      </c>
      <c r="E56" s="383">
        <f>COUNTIF($F$7:$F$48,"ฟ้า")</f>
        <v>8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</row>
    <row r="57" spans="1:40" s="261" customFormat="1" ht="16.5" hidden="1" customHeight="1">
      <c r="A57" s="259"/>
      <c r="B57" s="382"/>
      <c r="C57" s="259"/>
      <c r="D57" s="383" t="s">
        <v>5</v>
      </c>
      <c r="E57" s="383">
        <f>SUM(E52:E56)</f>
        <v>37</v>
      </c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</row>
    <row r="58" spans="1:40" s="261" customFormat="1" ht="15" hidden="1" customHeight="1">
      <c r="B58" s="260"/>
      <c r="C58" s="262"/>
      <c r="D58" s="222"/>
      <c r="E58" s="222"/>
    </row>
    <row r="59" spans="1:40" s="261" customFormat="1" ht="15" customHeight="1">
      <c r="B59" s="389"/>
      <c r="C59" s="390"/>
      <c r="D59" s="391"/>
      <c r="E59" s="391"/>
      <c r="F59" s="392"/>
      <c r="G59" s="392"/>
      <c r="H59" s="392"/>
      <c r="I59" s="392"/>
      <c r="J59" s="392"/>
      <c r="K59" s="392"/>
      <c r="L59" s="392"/>
      <c r="M59" s="392"/>
      <c r="N59" s="392"/>
      <c r="O59" s="392"/>
      <c r="P59" s="392"/>
      <c r="Q59" s="392"/>
      <c r="R59" s="392"/>
      <c r="S59" s="392"/>
    </row>
    <row r="60" spans="1:40" s="261" customFormat="1" ht="15" customHeight="1">
      <c r="B60" s="389"/>
      <c r="C60" s="393"/>
      <c r="D60" s="394"/>
      <c r="E60" s="394"/>
      <c r="F60" s="392"/>
      <c r="G60" s="392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</row>
    <row r="61" spans="1:40" ht="15" customHeight="1">
      <c r="B61" s="389"/>
      <c r="C61" s="390"/>
      <c r="D61" s="391"/>
      <c r="E61" s="391"/>
      <c r="F61" s="392"/>
      <c r="G61" s="392"/>
      <c r="H61" s="392"/>
      <c r="I61" s="392"/>
      <c r="J61" s="392"/>
      <c r="K61" s="392"/>
      <c r="L61" s="392"/>
      <c r="M61" s="392"/>
      <c r="N61" s="392"/>
      <c r="O61" s="392"/>
      <c r="P61" s="392"/>
      <c r="Q61" s="392"/>
      <c r="R61" s="392"/>
      <c r="S61" s="392"/>
    </row>
    <row r="62" spans="1:40" ht="15" customHeight="1">
      <c r="B62" s="389"/>
      <c r="C62" s="390"/>
      <c r="D62" s="391"/>
      <c r="E62" s="391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</row>
    <row r="63" spans="1:40" ht="15" customHeight="1">
      <c r="B63" s="389"/>
      <c r="C63" s="390"/>
      <c r="D63" s="391"/>
      <c r="E63" s="391"/>
      <c r="F63" s="392"/>
      <c r="G63" s="392"/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</row>
    <row r="64" spans="1:40" ht="15" customHeight="1">
      <c r="B64" s="389"/>
      <c r="C64" s="390"/>
      <c r="D64" s="391"/>
      <c r="E64" s="391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</row>
    <row r="65" spans="2:19" ht="15" customHeight="1">
      <c r="B65" s="389"/>
      <c r="C65" s="390"/>
      <c r="D65" s="391"/>
      <c r="E65" s="391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</row>
    <row r="66" spans="2:19" ht="15" customHeight="1">
      <c r="B66" s="389"/>
      <c r="C66" s="390"/>
      <c r="D66" s="391"/>
      <c r="E66" s="391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/>
    </row>
    <row r="67" spans="2:19" ht="15" customHeight="1">
      <c r="B67" s="389"/>
      <c r="C67" s="390"/>
      <c r="D67" s="391"/>
      <c r="E67" s="391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</row>
    <row r="68" spans="2:19" ht="15" customHeight="1">
      <c r="B68" s="389"/>
      <c r="C68" s="390"/>
      <c r="D68" s="391"/>
      <c r="E68" s="391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ยอด ม.5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2024-10-31T03:35:35Z</cp:lastPrinted>
  <dcterms:created xsi:type="dcterms:W3CDTF">2002-05-20T03:15:00Z</dcterms:created>
  <dcterms:modified xsi:type="dcterms:W3CDTF">2025-01-27T11:05:52Z</dcterms:modified>
</cp:coreProperties>
</file>